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balans 2020.i plan 2021\"/>
    </mc:Choice>
  </mc:AlternateContent>
  <bookViews>
    <workbookView xWindow="120" yWindow="285" windowWidth="19020" windowHeight="1171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PRIHODA'!$A$1:$K$22</definedName>
  </definedNames>
  <calcPr calcId="162913"/>
</workbook>
</file>

<file path=xl/calcChain.xml><?xml version="1.0" encoding="utf-8"?>
<calcChain xmlns="http://schemas.openxmlformats.org/spreadsheetml/2006/main">
  <c r="C112" i="3" l="1"/>
  <c r="C111" i="3"/>
  <c r="C67" i="3" l="1"/>
  <c r="D23" i="3"/>
  <c r="L23" i="3"/>
  <c r="K23" i="3"/>
  <c r="J23" i="3"/>
  <c r="I23" i="3"/>
  <c r="H23" i="3"/>
  <c r="G23" i="3"/>
  <c r="F23" i="3"/>
  <c r="E23" i="3"/>
  <c r="D67" i="3" l="1"/>
  <c r="C74" i="3"/>
  <c r="C75" i="3"/>
  <c r="C76" i="3"/>
  <c r="C77" i="3"/>
  <c r="D74" i="3"/>
  <c r="D75" i="3"/>
  <c r="D76" i="3"/>
  <c r="D77" i="3"/>
  <c r="D101" i="3"/>
  <c r="D54" i="3"/>
  <c r="D55" i="3"/>
  <c r="C95" i="3" l="1"/>
  <c r="C94" i="3" s="1"/>
  <c r="C93" i="3" s="1"/>
  <c r="C92" i="3" s="1"/>
  <c r="F20" i="1" l="1"/>
  <c r="F22" i="1" s="1"/>
  <c r="F8" i="1"/>
  <c r="F5" i="1"/>
  <c r="E68" i="3"/>
  <c r="D68" i="3"/>
  <c r="C68" i="3"/>
  <c r="H10" i="3"/>
  <c r="C10" i="3"/>
  <c r="D16" i="3"/>
  <c r="D14" i="3"/>
  <c r="D10" i="3"/>
  <c r="D9" i="3" l="1"/>
  <c r="D8" i="3" s="1"/>
  <c r="D7" i="3" s="1"/>
  <c r="D6" i="3" l="1"/>
  <c r="D112" i="3"/>
  <c r="D111" i="3" s="1"/>
  <c r="L111" i="3"/>
  <c r="K111" i="3"/>
  <c r="J111" i="3"/>
  <c r="I111" i="3"/>
  <c r="H111" i="3"/>
  <c r="G111" i="3"/>
  <c r="F111" i="3"/>
  <c r="E111" i="3"/>
  <c r="J105" i="3"/>
  <c r="I105" i="3"/>
  <c r="H105" i="3"/>
  <c r="G105" i="3"/>
  <c r="E105" i="3"/>
  <c r="H101" i="3"/>
  <c r="C101" i="3"/>
  <c r="L33" i="3"/>
  <c r="K33" i="3"/>
  <c r="J33" i="3"/>
  <c r="I33" i="3"/>
  <c r="H33" i="3"/>
  <c r="G33" i="3"/>
  <c r="F33" i="3"/>
  <c r="C33" i="3"/>
  <c r="D33" i="3"/>
  <c r="E33" i="3"/>
  <c r="D63" i="3" l="1"/>
  <c r="D61" i="3"/>
  <c r="C61" i="3"/>
  <c r="C63" i="3"/>
  <c r="I69" i="3"/>
  <c r="G70" i="3"/>
  <c r="G69" i="3" s="1"/>
  <c r="K70" i="3"/>
  <c r="K69" i="3" s="1"/>
  <c r="L70" i="3"/>
  <c r="L69" i="3" s="1"/>
  <c r="C80" i="3"/>
  <c r="I80" i="3"/>
  <c r="C89" i="3"/>
  <c r="C88" i="3" s="1"/>
  <c r="C87" i="3" s="1"/>
  <c r="C86" i="3" s="1"/>
  <c r="E89" i="3"/>
  <c r="E88" i="3" s="1"/>
  <c r="E87" i="3" s="1"/>
  <c r="E86" i="3" s="1"/>
  <c r="F89" i="3"/>
  <c r="F88" i="3" s="1"/>
  <c r="F87" i="3" s="1"/>
  <c r="F86" i="3" s="1"/>
  <c r="G89" i="3"/>
  <c r="G88" i="3" s="1"/>
  <c r="G87" i="3" s="1"/>
  <c r="G86" i="3" s="1"/>
  <c r="H89" i="3"/>
  <c r="H88" i="3" s="1"/>
  <c r="H87" i="3" s="1"/>
  <c r="H86" i="3" s="1"/>
  <c r="I89" i="3"/>
  <c r="I88" i="3" s="1"/>
  <c r="I87" i="3" s="1"/>
  <c r="I86" i="3" s="1"/>
  <c r="J89" i="3"/>
  <c r="J88" i="3" s="1"/>
  <c r="J87" i="3" s="1"/>
  <c r="J86" i="3" s="1"/>
  <c r="K89" i="3"/>
  <c r="K88" i="3" s="1"/>
  <c r="K87" i="3" s="1"/>
  <c r="K86" i="3" s="1"/>
  <c r="L89" i="3"/>
  <c r="L88" i="3" s="1"/>
  <c r="L87" i="3" s="1"/>
  <c r="L86" i="3" s="1"/>
  <c r="E95" i="3"/>
  <c r="E94" i="3" s="1"/>
  <c r="E93" i="3" s="1"/>
  <c r="E92" i="3" s="1"/>
  <c r="F95" i="3"/>
  <c r="F94" i="3" s="1"/>
  <c r="F93" i="3" s="1"/>
  <c r="F92" i="3" s="1"/>
  <c r="G95" i="3"/>
  <c r="G94" i="3" s="1"/>
  <c r="G93" i="3" s="1"/>
  <c r="G92" i="3" s="1"/>
  <c r="H95" i="3"/>
  <c r="H94" i="3" s="1"/>
  <c r="H93" i="3" s="1"/>
  <c r="H92" i="3" s="1"/>
  <c r="I95" i="3"/>
  <c r="I94" i="3" s="1"/>
  <c r="I93" i="3" s="1"/>
  <c r="I92" i="3" s="1"/>
  <c r="J95" i="3"/>
  <c r="J94" i="3" s="1"/>
  <c r="J93" i="3" s="1"/>
  <c r="J92" i="3" s="1"/>
  <c r="K95" i="3"/>
  <c r="K94" i="3" s="1"/>
  <c r="K93" i="3" s="1"/>
  <c r="K92" i="3" s="1"/>
  <c r="L95" i="3"/>
  <c r="L94" i="3" s="1"/>
  <c r="L93" i="3" s="1"/>
  <c r="L92" i="3" s="1"/>
  <c r="G103" i="3"/>
  <c r="G102" i="3" s="1"/>
  <c r="G101" i="3" s="1"/>
  <c r="C105" i="3"/>
  <c r="E104" i="3"/>
  <c r="F105" i="3"/>
  <c r="H104" i="3"/>
  <c r="H103" i="3" s="1"/>
  <c r="I104" i="3"/>
  <c r="I103" i="3" s="1"/>
  <c r="I102" i="3" s="1"/>
  <c r="I101" i="3" s="1"/>
  <c r="J104" i="3"/>
  <c r="J103" i="3" s="1"/>
  <c r="J102" i="3" s="1"/>
  <c r="J101" i="3" s="1"/>
  <c r="K105" i="3"/>
  <c r="K104" i="3" s="1"/>
  <c r="L105" i="3"/>
  <c r="E108" i="3"/>
  <c r="F108" i="3"/>
  <c r="G108" i="3"/>
  <c r="H108" i="3"/>
  <c r="I108" i="3"/>
  <c r="J108" i="3"/>
  <c r="K108" i="3"/>
  <c r="L108" i="3"/>
  <c r="C39" i="3"/>
  <c r="D39" i="3"/>
  <c r="E39" i="3"/>
  <c r="F39" i="3"/>
  <c r="G39" i="3"/>
  <c r="H39" i="3"/>
  <c r="I39" i="3"/>
  <c r="J39" i="3"/>
  <c r="K39" i="3"/>
  <c r="L39" i="3"/>
  <c r="C48" i="3"/>
  <c r="D48" i="3"/>
  <c r="E48" i="3"/>
  <c r="F48" i="3"/>
  <c r="G48" i="3"/>
  <c r="H48" i="3"/>
  <c r="I48" i="3"/>
  <c r="J48" i="3"/>
  <c r="K48" i="3"/>
  <c r="L48" i="3"/>
  <c r="E55" i="3"/>
  <c r="E54" i="3" s="1"/>
  <c r="F55" i="3"/>
  <c r="F54" i="3" s="1"/>
  <c r="G55" i="3"/>
  <c r="G54" i="3" s="1"/>
  <c r="H55" i="3"/>
  <c r="H54" i="3" s="1"/>
  <c r="I55" i="3"/>
  <c r="I54" i="3" s="1"/>
  <c r="I26" i="3" s="1"/>
  <c r="K55" i="3"/>
  <c r="K54" i="3" s="1"/>
  <c r="L55" i="3"/>
  <c r="L54" i="3" s="1"/>
  <c r="D60" i="3" l="1"/>
  <c r="D59" i="3" s="1"/>
  <c r="D58" i="3" s="1"/>
  <c r="F67" i="3"/>
  <c r="K67" i="3"/>
  <c r="G67" i="3"/>
  <c r="E67" i="3"/>
  <c r="L67" i="3"/>
  <c r="H67" i="3"/>
  <c r="I67" i="3"/>
  <c r="E103" i="3"/>
  <c r="E102" i="3" s="1"/>
  <c r="E101" i="3" s="1"/>
  <c r="F104" i="3"/>
  <c r="F103" i="3" s="1"/>
  <c r="F102" i="3" s="1"/>
  <c r="F101" i="3" s="1"/>
  <c r="K103" i="3"/>
  <c r="K102" i="3" s="1"/>
  <c r="K101" i="3" s="1"/>
  <c r="C60" i="3"/>
  <c r="C59" i="3" s="1"/>
  <c r="C58" i="3" s="1"/>
  <c r="L104" i="3"/>
  <c r="L103" i="3" s="1"/>
  <c r="L102" i="3" s="1"/>
  <c r="H19" i="3" l="1"/>
  <c r="H16" i="3"/>
  <c r="H14" i="3"/>
  <c r="L28" i="3"/>
  <c r="L25" i="3" s="1"/>
  <c r="K28" i="3"/>
  <c r="K25" i="3" s="1"/>
  <c r="J28" i="3"/>
  <c r="J25" i="3" s="1"/>
  <c r="I28" i="3"/>
  <c r="I25" i="3" s="1"/>
  <c r="I24" i="3" s="1"/>
  <c r="I5" i="3" s="1"/>
  <c r="H28" i="3"/>
  <c r="G28" i="3"/>
  <c r="F28" i="3"/>
  <c r="E28" i="3"/>
  <c r="D28" i="3"/>
  <c r="C28" i="3"/>
  <c r="C19" i="3"/>
  <c r="G18" i="3"/>
  <c r="L16" i="3"/>
  <c r="K16" i="3"/>
  <c r="J16" i="3"/>
  <c r="I16" i="3"/>
  <c r="G16" i="3"/>
  <c r="F16" i="3"/>
  <c r="E16" i="3"/>
  <c r="C16" i="3"/>
  <c r="G14" i="3"/>
  <c r="E14" i="3"/>
  <c r="C14" i="3"/>
  <c r="L10" i="3"/>
  <c r="K10" i="3"/>
  <c r="J10" i="3"/>
  <c r="I10" i="3"/>
  <c r="G10" i="3"/>
  <c r="F10" i="3"/>
  <c r="E10" i="3"/>
  <c r="G10" i="4"/>
  <c r="G7" i="4"/>
  <c r="H22" i="4"/>
  <c r="G22" i="4"/>
  <c r="F22" i="4"/>
  <c r="H10" i="4"/>
  <c r="F10" i="4"/>
  <c r="F13" i="4" s="1"/>
  <c r="F24" i="4" s="1"/>
  <c r="H7" i="4"/>
  <c r="D25" i="3" l="1"/>
  <c r="D24" i="3" s="1"/>
  <c r="D5" i="3" s="1"/>
  <c r="D27" i="3"/>
  <c r="D26" i="3" s="1"/>
  <c r="G13" i="4"/>
  <c r="L9" i="3"/>
  <c r="L8" i="3" s="1"/>
  <c r="L7" i="3" s="1"/>
  <c r="E9" i="3"/>
  <c r="E8" i="3" s="1"/>
  <c r="E6" i="3" s="1"/>
  <c r="J9" i="3"/>
  <c r="J8" i="3" s="1"/>
  <c r="J7" i="3" s="1"/>
  <c r="F9" i="3"/>
  <c r="F8" i="3" s="1"/>
  <c r="F7" i="3" s="1"/>
  <c r="K9" i="3"/>
  <c r="K8" i="3" s="1"/>
  <c r="K7" i="3" s="1"/>
  <c r="I9" i="3"/>
  <c r="I8" i="3" s="1"/>
  <c r="I6" i="3" s="1"/>
  <c r="E25" i="3"/>
  <c r="E24" i="3" s="1"/>
  <c r="E27" i="3"/>
  <c r="E26" i="3" s="1"/>
  <c r="H25" i="3"/>
  <c r="H24" i="3" s="1"/>
  <c r="H27" i="3"/>
  <c r="H26" i="3" s="1"/>
  <c r="C27" i="3"/>
  <c r="C26" i="3" s="1"/>
  <c r="C25" i="3" s="1"/>
  <c r="C24" i="3" s="1"/>
  <c r="C23" i="3" s="1"/>
  <c r="G25" i="3"/>
  <c r="G24" i="3" s="1"/>
  <c r="G27" i="3"/>
  <c r="G26" i="3" s="1"/>
  <c r="F27" i="3"/>
  <c r="F26" i="3" s="1"/>
  <c r="F25" i="3"/>
  <c r="F24" i="3" s="1"/>
  <c r="K27" i="3"/>
  <c r="K26" i="3" s="1"/>
  <c r="L27" i="3"/>
  <c r="L26" i="3" s="1"/>
  <c r="K24" i="3"/>
  <c r="L24" i="3"/>
  <c r="H9" i="3"/>
  <c r="H8" i="3" s="1"/>
  <c r="H7" i="3" s="1"/>
  <c r="G9" i="3"/>
  <c r="G8" i="3" s="1"/>
  <c r="G7" i="3" s="1"/>
  <c r="J27" i="3"/>
  <c r="J26" i="3" s="1"/>
  <c r="C9" i="3"/>
  <c r="C8" i="3" s="1"/>
  <c r="J24" i="3"/>
  <c r="H13" i="4"/>
  <c r="H24" i="4" s="1"/>
  <c r="J6" i="3" l="1"/>
  <c r="F6" i="3"/>
  <c r="E7" i="3"/>
  <c r="L6" i="3"/>
  <c r="K6" i="3"/>
  <c r="K5" i="3" s="1"/>
  <c r="I7" i="3"/>
  <c r="E5" i="3"/>
  <c r="F5" i="3"/>
  <c r="G6" i="3"/>
  <c r="G5" i="3" s="1"/>
  <c r="C7" i="3"/>
  <c r="H6" i="3"/>
  <c r="H5" i="3" l="1"/>
  <c r="C6" i="3"/>
  <c r="C5" i="3" s="1"/>
  <c r="H19" i="2" l="1"/>
  <c r="G19" i="2"/>
  <c r="I19" i="2"/>
  <c r="F19" i="2"/>
  <c r="K19" i="2"/>
  <c r="D19" i="2" l="1"/>
  <c r="E19" i="2"/>
  <c r="C19" i="2"/>
  <c r="B19" i="2"/>
  <c r="B20" i="2" l="1"/>
  <c r="J67" i="3"/>
  <c r="J5" i="3" s="1"/>
</calcChain>
</file>

<file path=xl/sharedStrings.xml><?xml version="1.0" encoding="utf-8"?>
<sst xmlns="http://schemas.openxmlformats.org/spreadsheetml/2006/main" count="198" uniqueCount="133">
  <si>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</si>
  <si>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</si>
  <si>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</si>
  <si>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</si>
  <si>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</si>
  <si>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</si>
  <si>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</si>
  <si>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</si>
  <si>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</si>
  <si>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</si>
  <si>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</si>
  <si>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</si>
  <si>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</si>
  <si>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</si>
  <si>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</si>
  <si>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</si>
  <si>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</si>
  <si>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</si>
  <si>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</si>
  <si>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</si>
  <si>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</si>
  <si>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</si>
  <si>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</si>
  <si>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</si>
  <si>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</si>
  <si>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</si>
  <si>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</si>
  <si>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</si>
  <si>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</si>
  <si>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</si>
  <si>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</si>
  <si>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</si>
  <si>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</si>
  <si>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</si>
  <si>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</si>
  <si>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</si>
  <si>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</si>
  <si>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</si>
  <si>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</si>
  <si>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</si>
  <si>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</si>
  <si>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</si>
  <si>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</si>
  <si>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</si>
  <si>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</si>
  <si>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</si>
  <si>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</si>
  <si>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</si>
  <si>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</si>
  <si>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</si>
  <si>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</si>
  <si>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</si>
  <si>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</si>
  <si>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</si>
  <si>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</si>
  <si>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</si>
  <si>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</si>
  <si>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</si>
  <si>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</si>
  <si>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</si>
  <si>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</si>
  <si>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</si>
  <si>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</si>
  <si>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</si>
  <si>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</si>
  <si>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</si>
  <si>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</si>
  <si>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</si>
  <si>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</si>
  <si>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</si>
  <si>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</si>
  <si>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</si>
  <si>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</si>
  <si>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</si>
  <si>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</si>
  <si>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</si>
  <si>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</si>
  <si>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</si>
  <si>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</si>
  <si>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</si>
  <si>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</si>
  <si>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</si>
  <si>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</si>
  <si>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</si>
  <si>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</si>
  <si>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</si>
  <si>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</si>
  <si>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</si>
  <si>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</si>
  <si>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Zdravstvene usluge (sistematski + ostali liječnički  pregledi)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</si>
  <si>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</si>
  <si>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</si>
  <si>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</si>
  <si>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</si>
  <si>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</si>
  <si>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</si>
  <si>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</si>
  <si>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</si>
  <si>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</si>
  <si>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</si>
  <si>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</si>
  <si>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</si>
  <si>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</si>
  <si>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</si>
  <si>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</si>
  <si>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</si>
  <si>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</si>
  <si>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</si>
  <si>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</si>
  <si>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</si>
  <si>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</si>
  <si>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</si>
  <si>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</si>
  <si>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</si>
  <si>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</si>
  <si>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</si>
  <si>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Plaće za posebne uvjete rada</t>
  </si>
  <si>
    <t>Nova školska shema (za voće)</t>
  </si>
  <si>
    <t>Naknade građanima i kućanstvima iz EU sredstava - voće</t>
  </si>
  <si>
    <t>MINISTARSTVO POLJOPRIVREDE - Poticanje korištenja sredstava iz fondova EU</t>
  </si>
  <si>
    <t>6712 županijski p.</t>
  </si>
  <si>
    <t>Premije osig.zgrade, prijevoznih sredstava i uč.</t>
  </si>
  <si>
    <t>II. REBALANS Plana
za 2020.</t>
  </si>
  <si>
    <t>II. REBALANS Plana za 2020.</t>
  </si>
  <si>
    <t>II. REBALNS Plana
za 2020.</t>
  </si>
  <si>
    <t xml:space="preserve">II. REBALNAS PLANA PRIHODA I PRIMITAKA  </t>
  </si>
  <si>
    <t xml:space="preserve">II.REBALANS FINANCIJSKOG PLANA RASHODA  I IZDATAKA ZA 2020. </t>
  </si>
  <si>
    <t>II.REBALANS FINANCIJSKOG PLANA za 2020.</t>
  </si>
  <si>
    <t>Tekući projekt T100041</t>
  </si>
  <si>
    <t>E-TEHNIČAR</t>
  </si>
  <si>
    <t>TEKUĆE I INVESTICIJSKO ODRŽAVANJE - minimalni standard</t>
  </si>
  <si>
    <t>Upravni odjel za odgoj i obrazovanje</t>
  </si>
  <si>
    <r>
      <t xml:space="preserve">II. REBALANS FINANCIJSKOG PLANA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2020. i                                                                                                                                                PROJEKCIJA PLANA za  2021. i 2022.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</si>
</sst>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1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1" xfId="0" applyNumberFormat="1" applyFont="1" applyFill="1" applyBorder="1" applyAlignment="1" applyProtection="1">
      <alignment horizontal="center" vertical="center" wrapText="1"/>
    </xf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21" fillId="0" borderId="12" xfId="37" applyNumberFormat="1" applyFont="1" applyBorder="1" applyAlignment="1">
      <alignment horizontal="center"/>
    </xf>
    <xf numFmtId="0" fontId="34" fillId="22" borderId="12" xfId="0" applyNumberFormat="1" applyFont="1" applyFill="1" applyBorder="1" applyAlignment="1" applyProtection="1">
      <alignment horizontal="center" vertical="center"/>
    </xf>
    <xf numFmtId="0" fontId="35" fillId="22" borderId="12" xfId="0" applyNumberFormat="1" applyFont="1" applyFill="1" applyBorder="1" applyAlignment="1" applyProtection="1">
      <alignment vertical="center" wrapText="1"/>
    </xf>
    <xf numFmtId="0" fontId="34" fillId="0" borderId="20" xfId="0" applyNumberFormat="1" applyFont="1" applyFill="1" applyBorder="1" applyAlignment="1" applyProtection="1">
      <alignment wrapText="1"/>
    </xf>
    <xf numFmtId="0" fontId="33" fillId="22" borderId="12" xfId="0" applyNumberFormat="1" applyFont="1" applyFill="1" applyBorder="1" applyAlignment="1" applyProtection="1">
      <alignment horizontal="right" vertical="center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0" borderId="12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22" borderId="20" xfId="0" applyNumberFormat="1" applyFont="1" applyFill="1" applyBorder="1" applyAlignment="1" applyProtection="1">
      <alignment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9" fillId="22" borderId="20" xfId="0" applyNumberFormat="1" applyFont="1" applyFill="1" applyBorder="1" applyAlignment="1" applyProtection="1">
      <alignment horizontal="center" vertical="center" wrapText="1"/>
    </xf>
    <xf numFmtId="0" fontId="36" fillId="0" borderId="10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center" wrapText="1"/>
    </xf>
    <xf numFmtId="0" fontId="36" fillId="0" borderId="11" xfId="0" quotePrefix="1" applyNumberFormat="1" applyFont="1" applyFill="1" applyBorder="1" applyAlignment="1" applyProtection="1">
      <alignment horizontal="left"/>
    </xf>
    <xf numFmtId="0" fontId="36" fillId="0" borderId="12" xfId="0" applyNumberFormat="1" applyFont="1" applyFill="1" applyBorder="1" applyAlignment="1" applyProtection="1">
      <alignment horizontal="center" wrapText="1"/>
    </xf>
    <xf numFmtId="3" fontId="36" fillId="23" borderId="12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0" fontId="41" fillId="23" borderId="10" xfId="0" applyFont="1" applyFill="1" applyBorder="1" applyAlignment="1">
      <alignment horizontal="left"/>
    </xf>
    <xf numFmtId="0" fontId="42" fillId="23" borderId="11" xfId="0" applyNumberFormat="1" applyFont="1" applyFill="1" applyBorder="1" applyAlignment="1" applyProtection="1"/>
    <xf numFmtId="3" fontId="36" fillId="0" borderId="12" xfId="0" applyNumberFormat="1" applyFont="1" applyBorder="1" applyAlignment="1">
      <alignment horizontal="right"/>
    </xf>
    <xf numFmtId="3" fontId="36" fillId="23" borderId="12" xfId="0" applyNumberFormat="1" applyFont="1" applyFill="1" applyBorder="1" applyAlignment="1" applyProtection="1">
      <alignment horizontal="right" wrapText="1"/>
    </xf>
    <xf numFmtId="3" fontId="36" fillId="24" borderId="10" xfId="0" quotePrefix="1" applyNumberFormat="1" applyFont="1" applyFill="1" applyBorder="1" applyAlignment="1">
      <alignment horizontal="right"/>
    </xf>
    <xf numFmtId="3" fontId="36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5" fillId="20" borderId="20" xfId="0" applyNumberFormat="1" applyFont="1" applyFill="1" applyBorder="1" applyAlignment="1" applyProtection="1">
      <alignment horizontal="right" vertical="center" wrapText="1"/>
    </xf>
    <xf numFmtId="4" fontId="14" fillId="22" borderId="20" xfId="0" applyNumberFormat="1" applyFont="1" applyFill="1" applyBorder="1" applyAlignment="1" applyProtection="1"/>
    <xf numFmtId="0" fontId="36" fillId="0" borderId="0" xfId="0" quotePrefix="1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/>
    <xf numFmtId="0" fontId="41" fillId="0" borderId="10" xfId="0" quotePrefix="1" applyNumberFormat="1" applyFont="1" applyFill="1" applyBorder="1" applyAlignment="1" applyProtection="1">
      <alignment horizontal="left" wrapText="1"/>
    </xf>
    <xf numFmtId="0" fontId="42" fillId="0" borderId="11" xfId="0" applyNumberFormat="1" applyFont="1" applyFill="1" applyBorder="1" applyAlignment="1" applyProtection="1">
      <alignment wrapText="1"/>
    </xf>
    <xf numFmtId="0" fontId="44" fillId="0" borderId="0" xfId="0" applyNumberFormat="1" applyFont="1" applyFill="1" applyBorder="1" applyAlignment="1" applyProtection="1">
      <alignment wrapText="1"/>
    </xf>
    <xf numFmtId="0" fontId="45" fillId="0" borderId="0" xfId="0" applyNumberFormat="1" applyFont="1" applyFill="1" applyBorder="1" applyAlignment="1" applyProtection="1">
      <alignment wrapText="1"/>
    </xf>
    <xf numFmtId="0" fontId="41" fillId="23" borderId="10" xfId="0" quotePrefix="1" applyNumberFormat="1" applyFont="1" applyFill="1" applyBorder="1" applyAlignment="1" applyProtection="1">
      <alignment horizontal="left" wrapText="1"/>
    </xf>
    <xf numFmtId="0" fontId="42" fillId="23" borderId="11" xfId="0" applyNumberFormat="1" applyFont="1" applyFill="1" applyBorder="1" applyAlignment="1" applyProtection="1">
      <alignment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41" fillId="0" borderId="10" xfId="0" quotePrefix="1" applyFont="1" applyFill="1" applyBorder="1" applyAlignment="1">
      <alignment horizontal="left"/>
    </xf>
    <xf numFmtId="0" fontId="42" fillId="0" borderId="11" xfId="0" applyNumberFormat="1" applyFont="1" applyFill="1" applyBorder="1" applyAlignment="1" applyProtection="1"/>
    <xf numFmtId="0" fontId="41" fillId="0" borderId="10" xfId="0" quotePrefix="1" applyFont="1" applyBorder="1" applyAlignment="1">
      <alignment horizontal="left"/>
    </xf>
    <xf numFmtId="0" fontId="41" fillId="23" borderId="10" xfId="0" applyNumberFormat="1" applyFont="1" applyFill="1" applyBorder="1" applyAlignment="1" applyProtection="1">
      <alignment horizontal="left" wrapText="1"/>
    </xf>
    <xf numFmtId="0" fontId="42" fillId="23" borderId="11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left" wrapText="1"/>
    </xf>
    <xf numFmtId="0" fontId="36" fillId="24" borderId="10" xfId="0" applyNumberFormat="1" applyFont="1" applyFill="1" applyBorder="1" applyAlignment="1" applyProtection="1">
      <alignment horizontal="left" wrapText="1"/>
    </xf>
    <xf numFmtId="0" fontId="36" fillId="24" borderId="11" xfId="0" applyNumberFormat="1" applyFont="1" applyFill="1" applyBorder="1" applyAlignment="1" applyProtection="1">
      <alignment horizontal="left" wrapText="1"/>
    </xf>
    <xf numFmtId="0" fontId="36" fillId="24" borderId="22" xfId="0" applyNumberFormat="1" applyFont="1" applyFill="1" applyBorder="1" applyAlignment="1" applyProtection="1">
      <alignment horizontal="left" wrapText="1"/>
    </xf>
    <xf numFmtId="0" fontId="36" fillId="23" borderId="10" xfId="0" applyNumberFormat="1" applyFont="1" applyFill="1" applyBorder="1" applyAlignment="1" applyProtection="1">
      <alignment horizontal="left" wrapText="1"/>
    </xf>
    <xf numFmtId="0" fontId="36" fillId="23" borderId="11" xfId="0" applyNumberFormat="1" applyFont="1" applyFill="1" applyBorder="1" applyAlignment="1" applyProtection="1">
      <alignment horizontal="left" wrapText="1"/>
    </xf>
    <xf numFmtId="0" fontId="36" fillId="23" borderId="22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14" fillId="23" borderId="11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rmalno" xfId="0" builtinId="0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0" sqref="F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24.28515625" style="3" customWidth="1"/>
    <col min="7" max="16384" width="11.42578125" style="3"/>
  </cols>
  <sheetData>
    <row r="1" spans="1:6" s="15" customFormat="1" ht="69" customHeight="1" x14ac:dyDescent="0.25">
      <c r="A1" s="153" t="s">
        <v>132</v>
      </c>
      <c r="B1" s="153"/>
      <c r="C1" s="153"/>
      <c r="D1" s="153"/>
      <c r="E1" s="153"/>
      <c r="F1" s="153"/>
    </row>
    <row r="2" spans="1:6" s="15" customFormat="1" ht="25.5" customHeight="1" x14ac:dyDescent="0.25">
      <c r="A2" s="154" t="s">
        <v>26</v>
      </c>
      <c r="B2" s="154"/>
      <c r="C2" s="154"/>
      <c r="D2" s="154"/>
      <c r="E2" s="154"/>
      <c r="F2" s="154"/>
    </row>
    <row r="3" spans="1:6" s="15" customFormat="1" ht="8.25" customHeight="1" x14ac:dyDescent="0.25">
      <c r="A3" s="98"/>
      <c r="B3" s="99"/>
      <c r="C3" s="99"/>
      <c r="D3" s="99"/>
      <c r="E3" s="99"/>
      <c r="F3" s="124"/>
    </row>
    <row r="4" spans="1:6" ht="47.25" customHeight="1" x14ac:dyDescent="0.25">
      <c r="A4" s="126"/>
      <c r="B4" s="127"/>
      <c r="C4" s="127"/>
      <c r="D4" s="128"/>
      <c r="E4" s="129"/>
      <c r="F4" s="130" t="s">
        <v>122</v>
      </c>
    </row>
    <row r="5" spans="1:6" ht="25.5" customHeight="1" x14ac:dyDescent="0.25">
      <c r="A5" s="158" t="s">
        <v>27</v>
      </c>
      <c r="B5" s="152"/>
      <c r="C5" s="152"/>
      <c r="D5" s="152"/>
      <c r="E5" s="159"/>
      <c r="F5" s="131">
        <f>+F6+F7</f>
        <v>7224567.46</v>
      </c>
    </row>
    <row r="6" spans="1:6" ht="18" customHeight="1" x14ac:dyDescent="0.25">
      <c r="A6" s="161" t="s">
        <v>0</v>
      </c>
      <c r="B6" s="148"/>
      <c r="C6" s="148"/>
      <c r="D6" s="148"/>
      <c r="E6" s="156"/>
      <c r="F6" s="132">
        <v>7224567.46</v>
      </c>
    </row>
    <row r="7" spans="1:6" ht="18" customHeight="1" x14ac:dyDescent="0.25">
      <c r="A7" s="155" t="s">
        <v>91</v>
      </c>
      <c r="B7" s="156"/>
      <c r="C7" s="156"/>
      <c r="D7" s="156"/>
      <c r="E7" s="156"/>
      <c r="F7" s="132">
        <v>0</v>
      </c>
    </row>
    <row r="8" spans="1:6" ht="15" x14ac:dyDescent="0.25">
      <c r="A8" s="133" t="s">
        <v>28</v>
      </c>
      <c r="B8" s="134"/>
      <c r="C8" s="134"/>
      <c r="D8" s="134"/>
      <c r="E8" s="134"/>
      <c r="F8" s="131">
        <f>+F9+F10</f>
        <v>7234567.46</v>
      </c>
    </row>
    <row r="9" spans="1:6" ht="15.75" customHeight="1" x14ac:dyDescent="0.25">
      <c r="A9" s="147" t="s">
        <v>1</v>
      </c>
      <c r="B9" s="148"/>
      <c r="C9" s="148"/>
      <c r="D9" s="148"/>
      <c r="E9" s="148"/>
      <c r="F9" s="132">
        <v>7216314.46</v>
      </c>
    </row>
    <row r="10" spans="1:6" ht="15.75" customHeight="1" x14ac:dyDescent="0.25">
      <c r="A10" s="157" t="s">
        <v>52</v>
      </c>
      <c r="B10" s="156"/>
      <c r="C10" s="156"/>
      <c r="D10" s="156"/>
      <c r="E10" s="156"/>
      <c r="F10" s="135">
        <v>18253</v>
      </c>
    </row>
    <row r="11" spans="1:6" ht="15.75" customHeight="1" x14ac:dyDescent="0.25">
      <c r="A11" s="151" t="s">
        <v>2</v>
      </c>
      <c r="B11" s="152"/>
      <c r="C11" s="152"/>
      <c r="D11" s="152"/>
      <c r="E11" s="152"/>
      <c r="F11" s="136">
        <v>-10000</v>
      </c>
    </row>
    <row r="12" spans="1:6" ht="15.75" customHeight="1" x14ac:dyDescent="0.2">
      <c r="A12" s="160"/>
      <c r="B12" s="145"/>
      <c r="C12" s="145"/>
      <c r="D12" s="145"/>
      <c r="E12" s="145"/>
      <c r="F12" s="146"/>
    </row>
    <row r="13" spans="1:6" ht="48.75" customHeight="1" x14ac:dyDescent="0.25">
      <c r="A13" s="126"/>
      <c r="B13" s="127"/>
      <c r="C13" s="127"/>
      <c r="D13" s="128"/>
      <c r="E13" s="129"/>
      <c r="F13" s="130" t="s">
        <v>123</v>
      </c>
    </row>
    <row r="14" spans="1:6" ht="32.25" customHeight="1" x14ac:dyDescent="0.25">
      <c r="A14" s="162" t="s">
        <v>105</v>
      </c>
      <c r="B14" s="163"/>
      <c r="C14" s="163"/>
      <c r="D14" s="163"/>
      <c r="E14" s="164"/>
      <c r="F14" s="137">
        <v>30000</v>
      </c>
    </row>
    <row r="15" spans="1:6" ht="32.25" customHeight="1" x14ac:dyDescent="0.25">
      <c r="A15" s="165" t="s">
        <v>106</v>
      </c>
      <c r="B15" s="166"/>
      <c r="C15" s="166"/>
      <c r="D15" s="166"/>
      <c r="E15" s="167"/>
      <c r="F15" s="138">
        <v>10000</v>
      </c>
    </row>
    <row r="16" spans="1:6" ht="19.5" customHeight="1" x14ac:dyDescent="0.2">
      <c r="A16" s="144"/>
      <c r="B16" s="145"/>
      <c r="C16" s="145"/>
      <c r="D16" s="145"/>
      <c r="E16" s="145"/>
      <c r="F16" s="146"/>
    </row>
    <row r="17" spans="1:6" ht="45" customHeight="1" x14ac:dyDescent="0.25">
      <c r="A17" s="126"/>
      <c r="B17" s="127"/>
      <c r="C17" s="127"/>
      <c r="D17" s="128"/>
      <c r="E17" s="129"/>
      <c r="F17" s="130" t="s">
        <v>124</v>
      </c>
    </row>
    <row r="18" spans="1:6" ht="15.75" customHeight="1" x14ac:dyDescent="0.25">
      <c r="A18" s="161" t="s">
        <v>3</v>
      </c>
      <c r="B18" s="148"/>
      <c r="C18" s="148"/>
      <c r="D18" s="148"/>
      <c r="E18" s="148"/>
      <c r="F18" s="135"/>
    </row>
    <row r="19" spans="1:6" ht="15.75" customHeight="1" x14ac:dyDescent="0.25">
      <c r="A19" s="161" t="s">
        <v>4</v>
      </c>
      <c r="B19" s="148"/>
      <c r="C19" s="148"/>
      <c r="D19" s="148"/>
      <c r="E19" s="148"/>
      <c r="F19" s="135"/>
    </row>
    <row r="20" spans="1:6" ht="15.75" customHeight="1" x14ac:dyDescent="0.25">
      <c r="A20" s="151" t="s">
        <v>5</v>
      </c>
      <c r="B20" s="152"/>
      <c r="C20" s="152"/>
      <c r="D20" s="152"/>
      <c r="E20" s="152"/>
      <c r="F20" s="131">
        <f>F18-F19</f>
        <v>0</v>
      </c>
    </row>
    <row r="21" spans="1:6" ht="15.75" customHeight="1" x14ac:dyDescent="0.2">
      <c r="A21" s="144"/>
      <c r="B21" s="145"/>
      <c r="C21" s="145"/>
      <c r="D21" s="145"/>
      <c r="E21" s="145"/>
      <c r="F21" s="146"/>
    </row>
    <row r="22" spans="1:6" ht="15.75" customHeight="1" x14ac:dyDescent="0.25">
      <c r="A22" s="147" t="s">
        <v>6</v>
      </c>
      <c r="B22" s="148"/>
      <c r="C22" s="148"/>
      <c r="D22" s="148"/>
      <c r="E22" s="148"/>
      <c r="F22" s="135">
        <f>F11+F15+F20</f>
        <v>0</v>
      </c>
    </row>
    <row r="23" spans="1:6" ht="9" customHeight="1" x14ac:dyDescent="0.25">
      <c r="A23" s="116"/>
      <c r="B23" s="99"/>
      <c r="C23" s="99"/>
      <c r="D23" s="99"/>
      <c r="E23" s="99"/>
      <c r="F23" s="15"/>
    </row>
    <row r="24" spans="1:6" ht="22.5" customHeight="1" x14ac:dyDescent="0.2">
      <c r="A24" s="149" t="s">
        <v>107</v>
      </c>
      <c r="B24" s="150"/>
      <c r="C24" s="150"/>
      <c r="D24" s="150"/>
      <c r="E24" s="150"/>
      <c r="F24" s="150"/>
    </row>
  </sheetData>
  <mergeCells count="18">
    <mergeCell ref="A16:F16"/>
    <mergeCell ref="A6:E6"/>
    <mergeCell ref="A21:F21"/>
    <mergeCell ref="A22:E22"/>
    <mergeCell ref="A24:F24"/>
    <mergeCell ref="A11:E11"/>
    <mergeCell ref="A1:F1"/>
    <mergeCell ref="A2:F2"/>
    <mergeCell ref="A7:E7"/>
    <mergeCell ref="A9:E9"/>
    <mergeCell ref="A20:E20"/>
    <mergeCell ref="A10:E10"/>
    <mergeCell ref="A5:E5"/>
    <mergeCell ref="A12:F12"/>
    <mergeCell ref="A18:E18"/>
    <mergeCell ref="A19:E19"/>
    <mergeCell ref="A14:E14"/>
    <mergeCell ref="A15:E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13" sqref="B13"/>
    </sheetView>
  </sheetViews>
  <sheetFormatPr defaultColWidth="11.42578125" defaultRowHeight="12.75" x14ac:dyDescent="0.2"/>
  <cols>
    <col min="1" max="1" width="20.42578125" style="14" customWidth="1"/>
    <col min="2" max="2" width="17.5703125" style="14" customWidth="1"/>
    <col min="3" max="3" width="13.7109375" style="14" customWidth="1"/>
    <col min="4" max="4" width="13.85546875" style="16" customWidth="1"/>
    <col min="5" max="5" width="14.140625" style="3" customWidth="1"/>
    <col min="6" max="6" width="14.42578125" style="3" customWidth="1"/>
    <col min="7" max="7" width="14.140625" style="79" customWidth="1"/>
    <col min="8" max="8" width="9.140625" style="79" customWidth="1"/>
    <col min="9" max="9" width="12" style="3" customWidth="1"/>
    <col min="10" max="10" width="15" style="86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 x14ac:dyDescent="0.2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" customFormat="1" ht="13.5" thickBot="1" x14ac:dyDescent="0.25">
      <c r="A2" s="8"/>
      <c r="K2" s="9" t="s">
        <v>7</v>
      </c>
    </row>
    <row r="3" spans="1:11" s="1" customFormat="1" ht="26.25" thickBot="1" x14ac:dyDescent="0.25">
      <c r="A3" s="21" t="s">
        <v>8</v>
      </c>
      <c r="B3" s="172" t="s">
        <v>98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s="1" customFormat="1" ht="68.25" thickBot="1" x14ac:dyDescent="0.25">
      <c r="A4" s="22" t="s">
        <v>9</v>
      </c>
      <c r="B4" s="40" t="s">
        <v>85</v>
      </c>
      <c r="C4" s="40" t="s">
        <v>10</v>
      </c>
      <c r="D4" s="40" t="s">
        <v>84</v>
      </c>
      <c r="E4" s="40" t="s">
        <v>11</v>
      </c>
      <c r="F4" s="40" t="s">
        <v>81</v>
      </c>
      <c r="G4" s="40" t="s">
        <v>82</v>
      </c>
      <c r="H4" s="40" t="s">
        <v>102</v>
      </c>
      <c r="I4" s="40" t="s">
        <v>79</v>
      </c>
      <c r="J4" s="40" t="s">
        <v>12</v>
      </c>
      <c r="K4" s="40" t="s">
        <v>13</v>
      </c>
    </row>
    <row r="5" spans="1:11" s="1" customFormat="1" ht="15.75" customHeight="1" x14ac:dyDescent="0.2">
      <c r="A5" s="10" t="s">
        <v>92</v>
      </c>
      <c r="C5" s="26"/>
      <c r="D5" s="27"/>
      <c r="E5" s="28"/>
      <c r="F5" s="29">
        <v>6165000</v>
      </c>
      <c r="G5" s="81"/>
      <c r="H5" s="81"/>
      <c r="I5" s="30"/>
      <c r="J5" s="30"/>
      <c r="K5" s="31"/>
    </row>
    <row r="6" spans="1:11" s="1" customFormat="1" x14ac:dyDescent="0.2">
      <c r="A6" s="10" t="s">
        <v>109</v>
      </c>
      <c r="B6" s="32"/>
      <c r="C6" s="26"/>
      <c r="D6" s="26"/>
      <c r="E6" s="26"/>
      <c r="F6" s="81"/>
      <c r="G6" s="81">
        <v>237060</v>
      </c>
      <c r="H6" s="33"/>
      <c r="I6" s="30"/>
      <c r="J6" s="30"/>
      <c r="K6" s="31"/>
    </row>
    <row r="7" spans="1:11" s="1" customFormat="1" x14ac:dyDescent="0.2">
      <c r="A7" s="10">
        <v>6413</v>
      </c>
      <c r="B7" s="25"/>
      <c r="C7" s="26"/>
      <c r="D7" s="27"/>
      <c r="E7" s="28">
        <v>12</v>
      </c>
      <c r="F7" s="29"/>
      <c r="G7" s="81"/>
      <c r="H7" s="81"/>
      <c r="I7" s="30"/>
      <c r="J7" s="30"/>
      <c r="K7" s="31"/>
    </row>
    <row r="8" spans="1:11" s="1" customFormat="1" x14ac:dyDescent="0.2">
      <c r="A8" s="10">
        <v>6614</v>
      </c>
      <c r="B8" s="32"/>
      <c r="C8" s="26"/>
      <c r="D8" s="26">
        <v>0</v>
      </c>
      <c r="E8" s="28"/>
      <c r="F8" s="26"/>
      <c r="G8" s="33"/>
      <c r="H8" s="33"/>
      <c r="I8" s="33"/>
      <c r="J8" s="33"/>
      <c r="K8" s="34"/>
    </row>
    <row r="9" spans="1:11" s="1" customFormat="1" x14ac:dyDescent="0.2">
      <c r="A9" s="10" t="s">
        <v>93</v>
      </c>
      <c r="B9" s="32"/>
      <c r="C9" s="26">
        <v>5400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 x14ac:dyDescent="0.2">
      <c r="A10" s="10">
        <v>6526</v>
      </c>
      <c r="B10" s="32"/>
      <c r="C10" s="26"/>
      <c r="D10" s="26"/>
      <c r="E10" s="28">
        <v>36400</v>
      </c>
      <c r="F10" s="26"/>
      <c r="G10" s="33"/>
      <c r="H10" s="33"/>
      <c r="I10" s="33"/>
      <c r="J10" s="33"/>
      <c r="K10" s="34"/>
    </row>
    <row r="11" spans="1:11" s="1" customFormat="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81">
        <v>9500</v>
      </c>
      <c r="J11" s="33"/>
      <c r="K11" s="34"/>
    </row>
    <row r="12" spans="1:11" s="1" customFormat="1" x14ac:dyDescent="0.2">
      <c r="A12" s="10" t="s">
        <v>94</v>
      </c>
      <c r="B12" s="32">
        <v>761195.46</v>
      </c>
      <c r="C12" s="26"/>
      <c r="D12" s="26"/>
      <c r="E12" s="26"/>
      <c r="F12" s="26"/>
      <c r="G12" s="33"/>
      <c r="H12" s="33"/>
      <c r="I12" s="81"/>
      <c r="J12" s="33"/>
      <c r="K12" s="34"/>
    </row>
    <row r="13" spans="1:11" s="1" customFormat="1" x14ac:dyDescent="0.2">
      <c r="A13" s="10" t="s">
        <v>120</v>
      </c>
      <c r="B13" s="32">
        <v>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s="1" customFormat="1" x14ac:dyDescent="0.2">
      <c r="A17" s="11" t="s">
        <v>104</v>
      </c>
      <c r="B17" s="32"/>
      <c r="C17" s="95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s="1" customFormat="1" ht="13.5" thickBot="1" x14ac:dyDescent="0.25">
      <c r="A18" s="11"/>
      <c r="B18" s="32"/>
      <c r="C18" s="95"/>
      <c r="D18" s="26"/>
      <c r="E18" s="26"/>
      <c r="F18" s="26"/>
      <c r="G18" s="33"/>
      <c r="H18" s="33"/>
      <c r="I18" s="33"/>
      <c r="J18" s="33"/>
      <c r="K18" s="34"/>
    </row>
    <row r="19" spans="1:11" s="1" customFormat="1" ht="30" customHeight="1" thickBot="1" x14ac:dyDescent="0.25">
      <c r="A19" s="12" t="s">
        <v>14</v>
      </c>
      <c r="B19" s="35">
        <f>SUM(B6:B18)</f>
        <v>761195.46</v>
      </c>
      <c r="C19" s="35">
        <f t="shared" ref="C19:K19" si="0">SUM(C5:C18)</f>
        <v>15400</v>
      </c>
      <c r="D19" s="35">
        <f t="shared" si="0"/>
        <v>0</v>
      </c>
      <c r="E19" s="35">
        <f t="shared" si="0"/>
        <v>36412</v>
      </c>
      <c r="F19" s="35">
        <f t="shared" si="0"/>
        <v>6165000</v>
      </c>
      <c r="G19" s="35">
        <f>SUM(G5:G18)</f>
        <v>237060</v>
      </c>
      <c r="H19" s="35">
        <f>SUM(H5:H18)</f>
        <v>0</v>
      </c>
      <c r="I19" s="35">
        <f t="shared" si="0"/>
        <v>9500</v>
      </c>
      <c r="J19" s="35">
        <v>0</v>
      </c>
      <c r="K19" s="36">
        <f t="shared" si="0"/>
        <v>0</v>
      </c>
    </row>
    <row r="20" spans="1:11" s="1" customFormat="1" ht="32.25" customHeight="1" thickBot="1" x14ac:dyDescent="0.25">
      <c r="A20" s="12" t="s">
        <v>99</v>
      </c>
      <c r="B20" s="169">
        <f>SUM(B19:K19)</f>
        <v>7224567.46</v>
      </c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s="1" customFormat="1" ht="27.7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x14ac:dyDescent="0.2">
      <c r="A22" s="5"/>
      <c r="B22" s="5"/>
      <c r="C22" s="5"/>
      <c r="D22" s="6"/>
      <c r="E22" s="13"/>
      <c r="K22" s="9"/>
    </row>
    <row r="23" spans="1:11" x14ac:dyDescent="0.2">
      <c r="A23" s="3"/>
      <c r="B23" s="3"/>
      <c r="C23" s="3"/>
      <c r="D23" s="3"/>
      <c r="G23" s="3"/>
      <c r="H23" s="3"/>
    </row>
    <row r="24" spans="1:11" x14ac:dyDescent="0.2">
      <c r="A24" s="3"/>
      <c r="B24" s="3"/>
      <c r="C24" s="3"/>
      <c r="D24" s="3"/>
      <c r="G24" s="3"/>
      <c r="H24" s="3"/>
    </row>
    <row r="25" spans="1:11" x14ac:dyDescent="0.2">
      <c r="A25" s="3"/>
      <c r="B25" s="3"/>
      <c r="C25" s="3"/>
      <c r="D25" s="3"/>
      <c r="G25" s="3"/>
      <c r="H25" s="3"/>
    </row>
  </sheetData>
  <mergeCells count="3">
    <mergeCell ref="A1:K1"/>
    <mergeCell ref="B20:K20"/>
    <mergeCell ref="B3:K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13"/>
  <sheetViews>
    <sheetView tabSelected="1" topLeftCell="A106" workbookViewId="0">
      <selection activeCell="E125" sqref="E125"/>
    </sheetView>
  </sheetViews>
  <sheetFormatPr defaultColWidth="11.42578125" defaultRowHeight="12.75" x14ac:dyDescent="0.2"/>
  <cols>
    <col min="1" max="1" width="15.5703125" style="19" customWidth="1"/>
    <col min="2" max="2" width="41.42578125" style="20" customWidth="1"/>
    <col min="3" max="3" width="15.28515625" style="2" customWidth="1"/>
    <col min="4" max="4" width="11.570312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3" width="8.28515625" style="2" customWidth="1"/>
    <col min="14" max="14" width="15.7109375" style="2" customWidth="1"/>
    <col min="15" max="15" width="14.5703125" style="2" customWidth="1"/>
    <col min="16" max="16384" width="11.42578125" style="3"/>
  </cols>
  <sheetData>
    <row r="2" spans="1:15" ht="24" customHeight="1" x14ac:dyDescent="0.2">
      <c r="A2" s="175" t="s">
        <v>126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3"/>
      <c r="O2" s="3"/>
    </row>
    <row r="3" spans="1:15" s="4" customFormat="1" ht="78.75" x14ac:dyDescent="0.2">
      <c r="A3" s="39" t="s">
        <v>15</v>
      </c>
      <c r="B3" s="40" t="s">
        <v>16</v>
      </c>
      <c r="C3" s="41" t="s">
        <v>127</v>
      </c>
      <c r="D3" s="40" t="s">
        <v>85</v>
      </c>
      <c r="E3" s="40" t="s">
        <v>10</v>
      </c>
      <c r="F3" s="40" t="s">
        <v>84</v>
      </c>
      <c r="G3" s="40" t="s">
        <v>11</v>
      </c>
      <c r="H3" s="40" t="s">
        <v>81</v>
      </c>
      <c r="I3" s="40" t="s">
        <v>82</v>
      </c>
      <c r="J3" s="40" t="s">
        <v>79</v>
      </c>
      <c r="K3" s="40" t="s">
        <v>12</v>
      </c>
      <c r="L3" s="40" t="s">
        <v>13</v>
      </c>
    </row>
    <row r="4" spans="1:15" s="4" customFormat="1" x14ac:dyDescent="0.2">
      <c r="A4" s="42"/>
      <c r="B4" s="40"/>
      <c r="C4" s="78"/>
      <c r="D4" s="78"/>
      <c r="E4" s="78"/>
      <c r="F4" s="78"/>
      <c r="G4" s="78"/>
      <c r="H4" s="78"/>
      <c r="I4" s="78"/>
      <c r="J4" s="78"/>
      <c r="K4" s="78"/>
      <c r="L4" s="80"/>
    </row>
    <row r="5" spans="1:15" s="4" customFormat="1" ht="49.5" customHeight="1" x14ac:dyDescent="0.2">
      <c r="A5" s="43">
        <v>3</v>
      </c>
      <c r="B5" s="57" t="s">
        <v>74</v>
      </c>
      <c r="C5" s="94">
        <f>SUM(C6+C24+C67+C101+C111)</f>
        <v>7224567.4600000009</v>
      </c>
      <c r="D5" s="94">
        <f>SUM(D6+D24+D67+D101+D111)</f>
        <v>761195.46</v>
      </c>
      <c r="E5" s="94">
        <f>SUM(E6+E24+E67+E101)</f>
        <v>15400</v>
      </c>
      <c r="F5" s="94">
        <f>SUM(F6+F24+F67+F101)</f>
        <v>0</v>
      </c>
      <c r="G5" s="94">
        <f>SUM(G6+G24+G67+G101)</f>
        <v>36412</v>
      </c>
      <c r="H5" s="94">
        <f>SUM(H6+H24+H67+H101)</f>
        <v>6165000</v>
      </c>
      <c r="I5" s="94">
        <f>SUM(I24+I67+I101)</f>
        <v>237060</v>
      </c>
      <c r="J5" s="94">
        <f>SUM(J6+J24+J67+J101)</f>
        <v>9500</v>
      </c>
      <c r="K5" s="94">
        <f>SUM(K6+K24+K67+K101)</f>
        <v>0</v>
      </c>
      <c r="L5" s="94">
        <v>0</v>
      </c>
      <c r="N5" s="24"/>
    </row>
    <row r="6" spans="1:15" s="4" customFormat="1" ht="18" customHeight="1" x14ac:dyDescent="0.2">
      <c r="A6" s="44" t="s">
        <v>56</v>
      </c>
      <c r="B6" s="44" t="s">
        <v>57</v>
      </c>
      <c r="C6" s="93">
        <f>H6</f>
        <v>6165000</v>
      </c>
      <c r="D6" s="93">
        <f t="shared" ref="D6" si="0">D8</f>
        <v>0</v>
      </c>
      <c r="E6" s="93">
        <f t="shared" ref="E6:L6" si="1">E8</f>
        <v>0</v>
      </c>
      <c r="F6" s="93">
        <f t="shared" si="1"/>
        <v>0</v>
      </c>
      <c r="G6" s="93">
        <f t="shared" si="1"/>
        <v>0</v>
      </c>
      <c r="H6" s="93">
        <f t="shared" si="1"/>
        <v>6165000</v>
      </c>
      <c r="I6" s="93">
        <f t="shared" si="1"/>
        <v>0</v>
      </c>
      <c r="J6" s="93">
        <f>J8</f>
        <v>0</v>
      </c>
      <c r="K6" s="93">
        <f t="shared" si="1"/>
        <v>0</v>
      </c>
      <c r="L6" s="93">
        <f t="shared" si="1"/>
        <v>0</v>
      </c>
    </row>
    <row r="7" spans="1:15" s="4" customFormat="1" ht="28.5" customHeight="1" x14ac:dyDescent="0.2">
      <c r="A7" s="45" t="s">
        <v>55</v>
      </c>
      <c r="B7" s="46" t="s">
        <v>53</v>
      </c>
      <c r="C7" s="94">
        <f t="shared" ref="C7:L7" si="2">C8</f>
        <v>6165000</v>
      </c>
      <c r="D7" s="94">
        <f t="shared" si="2"/>
        <v>0</v>
      </c>
      <c r="E7" s="94">
        <f t="shared" si="2"/>
        <v>0</v>
      </c>
      <c r="F7" s="94">
        <f t="shared" si="2"/>
        <v>0</v>
      </c>
      <c r="G7" s="94">
        <f t="shared" si="2"/>
        <v>0</v>
      </c>
      <c r="H7" s="94">
        <f t="shared" si="2"/>
        <v>6165000</v>
      </c>
      <c r="I7" s="94">
        <f t="shared" si="2"/>
        <v>0</v>
      </c>
      <c r="J7" s="94">
        <f t="shared" si="2"/>
        <v>0</v>
      </c>
      <c r="K7" s="94">
        <f t="shared" si="2"/>
        <v>0</v>
      </c>
      <c r="L7" s="94">
        <f t="shared" si="2"/>
        <v>0</v>
      </c>
    </row>
    <row r="8" spans="1:15" ht="18.75" customHeight="1" x14ac:dyDescent="0.2">
      <c r="A8" s="47">
        <v>3</v>
      </c>
      <c r="B8" s="77" t="s">
        <v>17</v>
      </c>
      <c r="C8" s="49">
        <f t="shared" ref="C8:L8" si="3">C9+C18</f>
        <v>6165000</v>
      </c>
      <c r="D8" s="49">
        <f t="shared" si="3"/>
        <v>0</v>
      </c>
      <c r="E8" s="49">
        <f t="shared" si="3"/>
        <v>0</v>
      </c>
      <c r="F8" s="49">
        <f t="shared" si="3"/>
        <v>0</v>
      </c>
      <c r="G8" s="49">
        <f t="shared" si="3"/>
        <v>0</v>
      </c>
      <c r="H8" s="49">
        <f t="shared" si="3"/>
        <v>6165000</v>
      </c>
      <c r="I8" s="49">
        <f t="shared" si="3"/>
        <v>0</v>
      </c>
      <c r="J8" s="49">
        <f t="shared" si="3"/>
        <v>0</v>
      </c>
      <c r="K8" s="49">
        <f t="shared" si="3"/>
        <v>0</v>
      </c>
      <c r="L8" s="49">
        <f t="shared" si="3"/>
        <v>0</v>
      </c>
      <c r="M8" s="3"/>
      <c r="N8" s="121"/>
      <c r="O8" s="3"/>
    </row>
    <row r="9" spans="1:15" s="4" customFormat="1" x14ac:dyDescent="0.2">
      <c r="A9" s="47">
        <v>31</v>
      </c>
      <c r="B9" s="50" t="s">
        <v>18</v>
      </c>
      <c r="C9" s="38">
        <f>C10+C14+C16</f>
        <v>6140000</v>
      </c>
      <c r="D9" s="38">
        <f t="shared" ref="D9" si="4">D10+D14+D16</f>
        <v>0</v>
      </c>
      <c r="E9" s="38">
        <f t="shared" ref="E9:L9" si="5">E10+E14+E16</f>
        <v>0</v>
      </c>
      <c r="F9" s="38">
        <f t="shared" si="5"/>
        <v>0</v>
      </c>
      <c r="G9" s="38">
        <f t="shared" si="5"/>
        <v>0</v>
      </c>
      <c r="H9" s="38">
        <f>H10+H14+H16</f>
        <v>6140000</v>
      </c>
      <c r="I9" s="38">
        <f t="shared" si="5"/>
        <v>0</v>
      </c>
      <c r="J9" s="38">
        <f t="shared" si="5"/>
        <v>0</v>
      </c>
      <c r="K9" s="38">
        <f t="shared" si="5"/>
        <v>0</v>
      </c>
      <c r="L9" s="38">
        <f t="shared" si="5"/>
        <v>0</v>
      </c>
    </row>
    <row r="10" spans="1:15" ht="13.5" customHeight="1" x14ac:dyDescent="0.2">
      <c r="A10" s="47">
        <v>311</v>
      </c>
      <c r="B10" s="50" t="s">
        <v>30</v>
      </c>
      <c r="C10" s="38">
        <f>C11+C12+C13</f>
        <v>5130000</v>
      </c>
      <c r="D10" s="38">
        <f t="shared" ref="D10" si="6">D11+D13</f>
        <v>0</v>
      </c>
      <c r="E10" s="38">
        <f t="shared" ref="E10:L10" si="7">E11+E13</f>
        <v>0</v>
      </c>
      <c r="F10" s="38">
        <f t="shared" si="7"/>
        <v>0</v>
      </c>
      <c r="G10" s="38">
        <f t="shared" si="7"/>
        <v>0</v>
      </c>
      <c r="H10" s="38">
        <f>H11+H12+H13</f>
        <v>5130000</v>
      </c>
      <c r="I10" s="38">
        <f t="shared" si="7"/>
        <v>0</v>
      </c>
      <c r="J10" s="38">
        <f t="shared" si="7"/>
        <v>0</v>
      </c>
      <c r="K10" s="38">
        <f t="shared" si="7"/>
        <v>0</v>
      </c>
      <c r="L10" s="38">
        <f t="shared" si="7"/>
        <v>0</v>
      </c>
      <c r="M10" s="3"/>
      <c r="N10" s="121"/>
      <c r="O10" s="3"/>
    </row>
    <row r="11" spans="1:15" s="4" customFormat="1" x14ac:dyDescent="0.2">
      <c r="A11" s="51">
        <v>3111</v>
      </c>
      <c r="B11" s="52" t="s">
        <v>29</v>
      </c>
      <c r="C11" s="37">
        <v>4870000</v>
      </c>
      <c r="D11" s="37">
        <v>0</v>
      </c>
      <c r="E11" s="37">
        <v>0</v>
      </c>
      <c r="F11" s="37">
        <v>0</v>
      </c>
      <c r="G11" s="37">
        <v>0</v>
      </c>
      <c r="H11" s="37">
        <v>4870000</v>
      </c>
      <c r="I11" s="37">
        <v>0</v>
      </c>
      <c r="J11" s="37">
        <v>0</v>
      </c>
      <c r="K11" s="37">
        <v>0</v>
      </c>
      <c r="L11" s="37">
        <v>0</v>
      </c>
    </row>
    <row r="12" spans="1:15" s="4" customFormat="1" x14ac:dyDescent="0.2">
      <c r="A12" s="51">
        <v>3113</v>
      </c>
      <c r="B12" s="52" t="s">
        <v>75</v>
      </c>
      <c r="C12" s="37">
        <v>230000</v>
      </c>
      <c r="D12" s="37">
        <v>0</v>
      </c>
      <c r="E12" s="37">
        <v>0</v>
      </c>
      <c r="F12" s="37">
        <v>0</v>
      </c>
      <c r="G12" s="37">
        <v>0</v>
      </c>
      <c r="H12" s="37">
        <v>230000</v>
      </c>
      <c r="I12" s="37">
        <v>0</v>
      </c>
      <c r="J12" s="37">
        <v>0</v>
      </c>
      <c r="K12" s="37">
        <v>0</v>
      </c>
      <c r="L12" s="37">
        <v>0</v>
      </c>
    </row>
    <row r="13" spans="1:15" s="4" customFormat="1" x14ac:dyDescent="0.2">
      <c r="A13" s="51">
        <v>3114</v>
      </c>
      <c r="B13" s="52" t="s">
        <v>116</v>
      </c>
      <c r="C13" s="37">
        <v>30000</v>
      </c>
      <c r="D13" s="37">
        <v>0</v>
      </c>
      <c r="E13" s="37">
        <v>0</v>
      </c>
      <c r="F13" s="37">
        <v>0</v>
      </c>
      <c r="G13" s="37">
        <v>0</v>
      </c>
      <c r="H13" s="37">
        <v>30000</v>
      </c>
      <c r="I13" s="37">
        <v>0</v>
      </c>
      <c r="J13" s="37">
        <v>0</v>
      </c>
      <c r="K13" s="37">
        <v>0</v>
      </c>
      <c r="L13" s="37">
        <v>0</v>
      </c>
    </row>
    <row r="14" spans="1:15" s="4" customFormat="1" x14ac:dyDescent="0.2">
      <c r="A14" s="53">
        <v>312</v>
      </c>
      <c r="B14" s="50" t="s">
        <v>31</v>
      </c>
      <c r="C14" s="38">
        <f>C15</f>
        <v>210000</v>
      </c>
      <c r="D14" s="38">
        <f>D15</f>
        <v>0</v>
      </c>
      <c r="E14" s="38">
        <f>E15</f>
        <v>0</v>
      </c>
      <c r="F14" s="38">
        <v>0</v>
      </c>
      <c r="G14" s="38">
        <f>G15</f>
        <v>0</v>
      </c>
      <c r="H14" s="38">
        <f>H15</f>
        <v>210000</v>
      </c>
      <c r="I14" s="38">
        <v>0</v>
      </c>
      <c r="J14" s="38">
        <v>0</v>
      </c>
      <c r="K14" s="38">
        <v>0</v>
      </c>
      <c r="L14" s="38">
        <v>0</v>
      </c>
    </row>
    <row r="15" spans="1:15" x14ac:dyDescent="0.2">
      <c r="A15" s="54">
        <v>3121</v>
      </c>
      <c r="B15" s="52" t="s">
        <v>71</v>
      </c>
      <c r="C15" s="37">
        <v>210000</v>
      </c>
      <c r="D15" s="37">
        <v>0</v>
      </c>
      <c r="E15" s="37">
        <v>0</v>
      </c>
      <c r="F15" s="37">
        <v>0</v>
      </c>
      <c r="G15" s="37">
        <v>0</v>
      </c>
      <c r="H15" s="37">
        <v>210000</v>
      </c>
      <c r="I15" s="37">
        <v>0</v>
      </c>
      <c r="J15" s="37">
        <v>0</v>
      </c>
      <c r="K15" s="37">
        <v>0</v>
      </c>
      <c r="L15" s="37">
        <v>0</v>
      </c>
      <c r="M15" s="3"/>
      <c r="N15" s="121"/>
      <c r="O15" s="3"/>
    </row>
    <row r="16" spans="1:15" x14ac:dyDescent="0.2">
      <c r="A16" s="53">
        <v>313</v>
      </c>
      <c r="B16" s="50" t="s">
        <v>19</v>
      </c>
      <c r="C16" s="38">
        <f t="shared" ref="C16:L16" si="8">SUM(C17:C17)</f>
        <v>800000</v>
      </c>
      <c r="D16" s="38">
        <f t="shared" si="8"/>
        <v>0</v>
      </c>
      <c r="E16" s="38">
        <f t="shared" si="8"/>
        <v>0</v>
      </c>
      <c r="F16" s="38">
        <f t="shared" si="8"/>
        <v>0</v>
      </c>
      <c r="G16" s="38">
        <f t="shared" si="8"/>
        <v>0</v>
      </c>
      <c r="H16" s="38">
        <f t="shared" si="8"/>
        <v>800000</v>
      </c>
      <c r="I16" s="38">
        <f t="shared" si="8"/>
        <v>0</v>
      </c>
      <c r="J16" s="38">
        <f t="shared" si="8"/>
        <v>0</v>
      </c>
      <c r="K16" s="38">
        <f t="shared" si="8"/>
        <v>0</v>
      </c>
      <c r="L16" s="38">
        <f t="shared" si="8"/>
        <v>0</v>
      </c>
      <c r="M16" s="3"/>
      <c r="N16" s="121"/>
      <c r="O16" s="3"/>
    </row>
    <row r="17" spans="1:15" x14ac:dyDescent="0.2">
      <c r="A17" s="54">
        <v>3132</v>
      </c>
      <c r="B17" s="52" t="s">
        <v>32</v>
      </c>
      <c r="C17" s="37">
        <v>800000</v>
      </c>
      <c r="D17" s="37">
        <v>0</v>
      </c>
      <c r="E17" s="37">
        <v>0</v>
      </c>
      <c r="F17" s="37">
        <v>0</v>
      </c>
      <c r="G17" s="37">
        <v>0</v>
      </c>
      <c r="H17" s="37">
        <v>800000</v>
      </c>
      <c r="I17" s="37">
        <v>0</v>
      </c>
      <c r="J17" s="37">
        <v>0</v>
      </c>
      <c r="K17" s="37">
        <v>0</v>
      </c>
      <c r="L17" s="37">
        <v>0</v>
      </c>
      <c r="M17" s="3"/>
      <c r="N17" s="121"/>
      <c r="O17" s="3"/>
    </row>
    <row r="18" spans="1:15" x14ac:dyDescent="0.2">
      <c r="A18" s="53">
        <v>32</v>
      </c>
      <c r="B18" s="50" t="s">
        <v>20</v>
      </c>
      <c r="C18" s="38">
        <v>25000</v>
      </c>
      <c r="D18" s="38">
        <v>0</v>
      </c>
      <c r="E18" s="38">
        <v>0</v>
      </c>
      <c r="F18" s="38">
        <v>0</v>
      </c>
      <c r="G18" s="38">
        <f>G19</f>
        <v>0</v>
      </c>
      <c r="H18" s="38">
        <v>25000</v>
      </c>
      <c r="I18" s="38">
        <v>0</v>
      </c>
      <c r="J18" s="38">
        <v>0</v>
      </c>
      <c r="K18" s="38">
        <v>0</v>
      </c>
      <c r="L18" s="38">
        <v>0</v>
      </c>
      <c r="M18" s="3"/>
      <c r="N18" s="121"/>
      <c r="O18" s="3"/>
    </row>
    <row r="19" spans="1:15" x14ac:dyDescent="0.2">
      <c r="A19" s="53">
        <v>329</v>
      </c>
      <c r="B19" s="50" t="s">
        <v>23</v>
      </c>
      <c r="C19" s="38">
        <f>SUM(C20:C21)</f>
        <v>25000</v>
      </c>
      <c r="D19" s="38">
        <v>0</v>
      </c>
      <c r="E19" s="38">
        <v>0</v>
      </c>
      <c r="F19" s="38">
        <v>0</v>
      </c>
      <c r="G19" s="38">
        <v>0</v>
      </c>
      <c r="H19" s="38">
        <f>SUM(H20:H21)</f>
        <v>25000</v>
      </c>
      <c r="I19" s="38">
        <v>0</v>
      </c>
      <c r="J19" s="38">
        <v>0</v>
      </c>
      <c r="K19" s="38">
        <v>0</v>
      </c>
      <c r="L19" s="38">
        <v>0</v>
      </c>
      <c r="M19" s="3"/>
      <c r="N19" s="121"/>
      <c r="O19" s="3"/>
    </row>
    <row r="20" spans="1:15" s="85" customFormat="1" x14ac:dyDescent="0.2">
      <c r="A20" s="54">
        <v>3295</v>
      </c>
      <c r="B20" s="52" t="s">
        <v>69</v>
      </c>
      <c r="C20" s="37">
        <v>20000</v>
      </c>
      <c r="D20" s="37">
        <v>0</v>
      </c>
      <c r="E20" s="37">
        <v>0</v>
      </c>
      <c r="F20" s="37">
        <v>0</v>
      </c>
      <c r="G20" s="37">
        <v>0</v>
      </c>
      <c r="H20" s="37">
        <v>20000</v>
      </c>
      <c r="I20" s="37">
        <v>0</v>
      </c>
      <c r="J20" s="37">
        <v>0</v>
      </c>
      <c r="K20" s="37">
        <v>0</v>
      </c>
      <c r="L20" s="37">
        <v>0</v>
      </c>
      <c r="N20" s="121"/>
    </row>
    <row r="21" spans="1:15" x14ac:dyDescent="0.2">
      <c r="A21" s="54">
        <v>3299</v>
      </c>
      <c r="B21" s="52" t="s">
        <v>23</v>
      </c>
      <c r="C21" s="37">
        <v>5000</v>
      </c>
      <c r="D21" s="37">
        <v>0</v>
      </c>
      <c r="E21" s="37">
        <v>0</v>
      </c>
      <c r="F21" s="37">
        <v>0</v>
      </c>
      <c r="G21" s="37">
        <v>0</v>
      </c>
      <c r="H21" s="37">
        <v>5000</v>
      </c>
      <c r="I21" s="37">
        <v>0</v>
      </c>
      <c r="J21" s="37">
        <v>0</v>
      </c>
      <c r="K21" s="37">
        <v>0</v>
      </c>
      <c r="L21" s="37">
        <v>0</v>
      </c>
      <c r="M21" s="3"/>
      <c r="N21" s="121"/>
      <c r="O21" s="3"/>
    </row>
    <row r="22" spans="1:15" s="140" customFormat="1" x14ac:dyDescent="0.2">
      <c r="A22" s="54"/>
      <c r="B22" s="52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5" s="86" customFormat="1" x14ac:dyDescent="0.2">
      <c r="A23" s="54"/>
      <c r="B23" s="56" t="s">
        <v>131</v>
      </c>
      <c r="C23" s="56">
        <f t="shared" ref="C23:L24" si="9">SUM(C24+C57)</f>
        <v>778759.12</v>
      </c>
      <c r="D23" s="56">
        <f>SUM(D24+D57+D67)</f>
        <v>754988.48</v>
      </c>
      <c r="E23" s="56">
        <f t="shared" si="9"/>
        <v>5400</v>
      </c>
      <c r="F23" s="56">
        <f t="shared" si="9"/>
        <v>0</v>
      </c>
      <c r="G23" s="56">
        <f t="shared" si="9"/>
        <v>18419</v>
      </c>
      <c r="H23" s="56">
        <f t="shared" si="9"/>
        <v>0</v>
      </c>
      <c r="I23" s="56">
        <f t="shared" si="9"/>
        <v>7650</v>
      </c>
      <c r="J23" s="56">
        <f t="shared" si="9"/>
        <v>0</v>
      </c>
      <c r="K23" s="56">
        <f t="shared" si="9"/>
        <v>0</v>
      </c>
      <c r="L23" s="56">
        <f t="shared" si="9"/>
        <v>0</v>
      </c>
      <c r="M23" s="86">
        <v>23.48</v>
      </c>
      <c r="N23" s="121"/>
    </row>
    <row r="24" spans="1:15" ht="42.75" customHeight="1" x14ac:dyDescent="0.2">
      <c r="A24" s="55" t="s">
        <v>58</v>
      </c>
      <c r="B24" s="44" t="s">
        <v>68</v>
      </c>
      <c r="C24" s="56">
        <f>C25</f>
        <v>778759.12</v>
      </c>
      <c r="D24" s="56">
        <f t="shared" si="9"/>
        <v>747290.12</v>
      </c>
      <c r="E24" s="56">
        <f t="shared" si="9"/>
        <v>5400</v>
      </c>
      <c r="F24" s="56">
        <f t="shared" si="9"/>
        <v>0</v>
      </c>
      <c r="G24" s="56">
        <f t="shared" si="9"/>
        <v>18419</v>
      </c>
      <c r="H24" s="56">
        <f t="shared" si="9"/>
        <v>0</v>
      </c>
      <c r="I24" s="56">
        <f t="shared" si="9"/>
        <v>7650</v>
      </c>
      <c r="J24" s="56">
        <f t="shared" si="9"/>
        <v>0</v>
      </c>
      <c r="K24" s="56">
        <f t="shared" si="9"/>
        <v>0</v>
      </c>
      <c r="L24" s="56">
        <f t="shared" si="9"/>
        <v>0</v>
      </c>
      <c r="M24" s="3"/>
      <c r="N24" s="24"/>
      <c r="O24" s="3"/>
    </row>
    <row r="25" spans="1:15" ht="32.25" customHeight="1" x14ac:dyDescent="0.2">
      <c r="A25" s="45" t="s">
        <v>55</v>
      </c>
      <c r="B25" s="57" t="s">
        <v>54</v>
      </c>
      <c r="C25" s="58">
        <f>SUM(C26+C58)</f>
        <v>778759.12</v>
      </c>
      <c r="D25" s="58">
        <f>SUM(D28+D33+D39+D48+D54)</f>
        <v>695445.52</v>
      </c>
      <c r="E25" s="58">
        <f t="shared" ref="E25:L25" si="10">SUM(E28+E33+E39+E48+E54)</f>
        <v>5400</v>
      </c>
      <c r="F25" s="58">
        <f t="shared" si="10"/>
        <v>0</v>
      </c>
      <c r="G25" s="58">
        <f t="shared" si="10"/>
        <v>18419</v>
      </c>
      <c r="H25" s="58">
        <f t="shared" si="10"/>
        <v>0</v>
      </c>
      <c r="I25" s="58">
        <f t="shared" si="10"/>
        <v>7650</v>
      </c>
      <c r="J25" s="58">
        <f t="shared" si="10"/>
        <v>0</v>
      </c>
      <c r="K25" s="58">
        <f t="shared" si="10"/>
        <v>0</v>
      </c>
      <c r="L25" s="58">
        <f t="shared" si="10"/>
        <v>0</v>
      </c>
      <c r="M25" s="23"/>
      <c r="N25" s="24"/>
      <c r="O25" s="3"/>
    </row>
    <row r="26" spans="1:15" ht="17.25" customHeight="1" x14ac:dyDescent="0.2">
      <c r="A26" s="53">
        <v>3</v>
      </c>
      <c r="B26" s="76" t="s">
        <v>17</v>
      </c>
      <c r="C26" s="59">
        <f t="shared" ref="C26:L26" si="11">SUM(C27+C54)</f>
        <v>726914.52</v>
      </c>
      <c r="D26" s="59">
        <f t="shared" si="11"/>
        <v>698934.93</v>
      </c>
      <c r="E26" s="59">
        <f t="shared" si="11"/>
        <v>5400</v>
      </c>
      <c r="F26" s="59">
        <f t="shared" si="11"/>
        <v>0</v>
      </c>
      <c r="G26" s="59">
        <f t="shared" si="11"/>
        <v>18419</v>
      </c>
      <c r="H26" s="59">
        <f t="shared" si="11"/>
        <v>0</v>
      </c>
      <c r="I26" s="59">
        <f t="shared" si="11"/>
        <v>7650</v>
      </c>
      <c r="J26" s="59">
        <f t="shared" si="11"/>
        <v>0</v>
      </c>
      <c r="K26" s="59">
        <f t="shared" si="11"/>
        <v>0</v>
      </c>
      <c r="L26" s="59">
        <f t="shared" si="11"/>
        <v>0</v>
      </c>
      <c r="M26" s="23"/>
      <c r="N26" s="24"/>
      <c r="O26" s="3"/>
    </row>
    <row r="27" spans="1:15" x14ac:dyDescent="0.2">
      <c r="A27" s="53">
        <v>32</v>
      </c>
      <c r="B27" s="50" t="s">
        <v>20</v>
      </c>
      <c r="C27" s="59">
        <f t="shared" ref="C27:H27" si="12">SUM(C28+C33+C39+C48)</f>
        <v>723425.11</v>
      </c>
      <c r="D27" s="59">
        <f>SUM(D28+D33+D39+D48+D54)</f>
        <v>695445.52</v>
      </c>
      <c r="E27" s="59">
        <f t="shared" si="12"/>
        <v>5400</v>
      </c>
      <c r="F27" s="59">
        <f t="shared" si="12"/>
        <v>0</v>
      </c>
      <c r="G27" s="59">
        <f t="shared" si="12"/>
        <v>18419</v>
      </c>
      <c r="H27" s="59">
        <f t="shared" si="12"/>
        <v>0</v>
      </c>
      <c r="I27" s="59">
        <v>7650</v>
      </c>
      <c r="J27" s="59">
        <f>SUM(J28+J33+J38+J47)</f>
        <v>0</v>
      </c>
      <c r="K27" s="59">
        <f>SUM(K28+K33+K38+K47)</f>
        <v>0</v>
      </c>
      <c r="L27" s="59">
        <f>SUM(L28+L33+L38+L47)</f>
        <v>0</v>
      </c>
      <c r="M27" s="23"/>
      <c r="N27" s="24"/>
      <c r="O27" s="3"/>
    </row>
    <row r="28" spans="1:15" x14ac:dyDescent="0.2">
      <c r="A28" s="53">
        <v>321</v>
      </c>
      <c r="B28" s="50" t="s">
        <v>86</v>
      </c>
      <c r="C28" s="59">
        <f>SUM(C29:C32)</f>
        <v>300017</v>
      </c>
      <c r="D28" s="59">
        <f t="shared" ref="D28:L28" si="13">SUM(D29:D32)</f>
        <v>295850</v>
      </c>
      <c r="E28" s="59">
        <f t="shared" si="13"/>
        <v>0</v>
      </c>
      <c r="F28" s="59">
        <f t="shared" si="13"/>
        <v>0</v>
      </c>
      <c r="G28" s="59">
        <f t="shared" si="13"/>
        <v>4167</v>
      </c>
      <c r="H28" s="59">
        <f t="shared" si="13"/>
        <v>0</v>
      </c>
      <c r="I28" s="59">
        <f t="shared" si="13"/>
        <v>0</v>
      </c>
      <c r="J28" s="59">
        <f t="shared" si="13"/>
        <v>0</v>
      </c>
      <c r="K28" s="59">
        <f t="shared" si="13"/>
        <v>0</v>
      </c>
      <c r="L28" s="59">
        <f t="shared" si="13"/>
        <v>0</v>
      </c>
      <c r="M28" s="23">
        <v>12.89</v>
      </c>
      <c r="N28" s="24"/>
      <c r="O28" s="3"/>
    </row>
    <row r="29" spans="1:15" x14ac:dyDescent="0.2">
      <c r="A29" s="54">
        <v>3211</v>
      </c>
      <c r="B29" s="52" t="s">
        <v>33</v>
      </c>
      <c r="C29" s="60">
        <v>20962.400000000001</v>
      </c>
      <c r="D29" s="60">
        <v>16795.400000000001</v>
      </c>
      <c r="E29" s="37">
        <v>0</v>
      </c>
      <c r="F29" s="37">
        <v>0</v>
      </c>
      <c r="G29" s="37">
        <v>4167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23"/>
      <c r="N29" s="24"/>
      <c r="O29" s="3"/>
    </row>
    <row r="30" spans="1:15" s="4" customFormat="1" x14ac:dyDescent="0.2">
      <c r="A30" s="54">
        <v>3212</v>
      </c>
      <c r="B30" s="52" t="s">
        <v>87</v>
      </c>
      <c r="C30" s="60">
        <v>278204.59999999998</v>
      </c>
      <c r="D30" s="60">
        <v>278204.59999999998</v>
      </c>
      <c r="E30" s="11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23"/>
      <c r="N30" s="24"/>
    </row>
    <row r="31" spans="1:15" x14ac:dyDescent="0.2">
      <c r="A31" s="54">
        <v>3213</v>
      </c>
      <c r="B31" s="52" t="s">
        <v>34</v>
      </c>
      <c r="C31" s="60">
        <v>850</v>
      </c>
      <c r="D31" s="60">
        <v>850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23"/>
      <c r="N31" s="24"/>
      <c r="O31" s="3"/>
    </row>
    <row r="32" spans="1:15" x14ac:dyDescent="0.2">
      <c r="A32" s="54">
        <v>3214</v>
      </c>
      <c r="B32" s="52" t="s">
        <v>35</v>
      </c>
      <c r="C32" s="60">
        <v>0</v>
      </c>
      <c r="D32" s="60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23"/>
      <c r="N32" s="24"/>
      <c r="O32" s="3"/>
    </row>
    <row r="33" spans="1:15" x14ac:dyDescent="0.2">
      <c r="A33" s="53">
        <v>322</v>
      </c>
      <c r="B33" s="50" t="s">
        <v>21</v>
      </c>
      <c r="C33" s="59">
        <f t="shared" ref="C33:L33" si="14">SUM(C34:C38)</f>
        <v>299841.11</v>
      </c>
      <c r="D33" s="59">
        <f t="shared" si="14"/>
        <v>286791.11</v>
      </c>
      <c r="E33" s="59">
        <f t="shared" si="14"/>
        <v>5400</v>
      </c>
      <c r="F33" s="59">
        <f t="shared" si="14"/>
        <v>0</v>
      </c>
      <c r="G33" s="59">
        <f t="shared" si="14"/>
        <v>0</v>
      </c>
      <c r="H33" s="59">
        <f t="shared" si="14"/>
        <v>0</v>
      </c>
      <c r="I33" s="59">
        <f t="shared" si="14"/>
        <v>7650</v>
      </c>
      <c r="J33" s="59">
        <f t="shared" si="14"/>
        <v>0</v>
      </c>
      <c r="K33" s="59">
        <f t="shared" si="14"/>
        <v>0</v>
      </c>
      <c r="L33" s="59">
        <f t="shared" si="14"/>
        <v>0</v>
      </c>
      <c r="M33" s="23"/>
      <c r="N33" s="24"/>
      <c r="O33" s="3"/>
    </row>
    <row r="34" spans="1:15" x14ac:dyDescent="0.2">
      <c r="A34" s="54">
        <v>3221</v>
      </c>
      <c r="B34" s="52" t="s">
        <v>36</v>
      </c>
      <c r="C34" s="60">
        <v>121712.76</v>
      </c>
      <c r="D34" s="60">
        <v>108662.76</v>
      </c>
      <c r="E34" s="37">
        <v>5400</v>
      </c>
      <c r="F34" s="37">
        <v>0</v>
      </c>
      <c r="G34" s="37">
        <v>0</v>
      </c>
      <c r="H34" s="37">
        <v>0</v>
      </c>
      <c r="I34" s="37">
        <v>7650</v>
      </c>
      <c r="J34" s="37">
        <v>0</v>
      </c>
      <c r="K34" s="37">
        <v>0</v>
      </c>
      <c r="L34" s="37">
        <v>0</v>
      </c>
      <c r="M34" s="23"/>
      <c r="N34" s="24"/>
      <c r="O34" s="3"/>
    </row>
    <row r="35" spans="1:15" x14ac:dyDescent="0.2">
      <c r="A35" s="54">
        <v>3222</v>
      </c>
      <c r="B35" s="52" t="s">
        <v>78</v>
      </c>
      <c r="C35" s="60">
        <v>0</v>
      </c>
      <c r="D35" s="143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23"/>
      <c r="N35" s="24"/>
      <c r="O35" s="3"/>
    </row>
    <row r="36" spans="1:15" s="4" customFormat="1" x14ac:dyDescent="0.2">
      <c r="A36" s="54">
        <v>3223</v>
      </c>
      <c r="B36" s="52" t="s">
        <v>37</v>
      </c>
      <c r="C36" s="60">
        <v>119827.94</v>
      </c>
      <c r="D36" s="143">
        <v>119827.94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23"/>
      <c r="N36" s="24"/>
    </row>
    <row r="37" spans="1:15" s="4" customFormat="1" x14ac:dyDescent="0.2">
      <c r="A37" s="54">
        <v>3225</v>
      </c>
      <c r="B37" s="52" t="s">
        <v>38</v>
      </c>
      <c r="C37" s="60">
        <v>57708.160000000003</v>
      </c>
      <c r="D37" s="60">
        <v>57708.160000000003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24"/>
      <c r="N37" s="24"/>
    </row>
    <row r="38" spans="1:15" s="4" customFormat="1" ht="12.75" customHeight="1" x14ac:dyDescent="0.2">
      <c r="A38" s="54">
        <v>3227</v>
      </c>
      <c r="B38" s="52" t="s">
        <v>39</v>
      </c>
      <c r="C38" s="60">
        <v>592.25</v>
      </c>
      <c r="D38" s="60">
        <v>592.25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23"/>
      <c r="N38" s="24"/>
    </row>
    <row r="39" spans="1:15" x14ac:dyDescent="0.2">
      <c r="A39" s="53">
        <v>323</v>
      </c>
      <c r="B39" s="50" t="s">
        <v>22</v>
      </c>
      <c r="C39" s="59">
        <f t="shared" ref="C39:L39" si="15">SUM(C40:C47)</f>
        <v>92500</v>
      </c>
      <c r="D39" s="59">
        <f t="shared" si="15"/>
        <v>92500</v>
      </c>
      <c r="E39" s="59">
        <f t="shared" si="15"/>
        <v>0</v>
      </c>
      <c r="F39" s="59">
        <f t="shared" si="15"/>
        <v>0</v>
      </c>
      <c r="G39" s="59">
        <f t="shared" si="15"/>
        <v>0</v>
      </c>
      <c r="H39" s="59">
        <f t="shared" si="15"/>
        <v>0</v>
      </c>
      <c r="I39" s="59">
        <f t="shared" si="15"/>
        <v>0</v>
      </c>
      <c r="J39" s="59">
        <f t="shared" si="15"/>
        <v>0</v>
      </c>
      <c r="K39" s="59">
        <f t="shared" si="15"/>
        <v>0</v>
      </c>
      <c r="L39" s="59">
        <f t="shared" si="15"/>
        <v>0</v>
      </c>
      <c r="M39" s="23"/>
      <c r="N39" s="24"/>
      <c r="O39" s="3"/>
    </row>
    <row r="40" spans="1:15" x14ac:dyDescent="0.2">
      <c r="A40" s="54">
        <v>3231</v>
      </c>
      <c r="B40" s="52" t="s">
        <v>67</v>
      </c>
      <c r="C40" s="60">
        <v>14396.21</v>
      </c>
      <c r="D40" s="60">
        <v>14396.21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23"/>
      <c r="N40" s="24"/>
      <c r="O40" s="3"/>
    </row>
    <row r="41" spans="1:15" ht="12.75" customHeight="1" x14ac:dyDescent="0.2">
      <c r="A41" s="54">
        <v>3233</v>
      </c>
      <c r="B41" s="52" t="s">
        <v>76</v>
      </c>
      <c r="C41" s="60">
        <v>4872.5600000000004</v>
      </c>
      <c r="D41" s="60">
        <v>4872.5600000000004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23"/>
      <c r="N41" s="24"/>
      <c r="O41" s="3"/>
    </row>
    <row r="42" spans="1:15" s="4" customFormat="1" ht="12.75" customHeight="1" x14ac:dyDescent="0.2">
      <c r="A42" s="54">
        <v>3234</v>
      </c>
      <c r="B42" s="52" t="s">
        <v>41</v>
      </c>
      <c r="C42" s="60">
        <v>22334.48</v>
      </c>
      <c r="D42" s="60">
        <v>22334.48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23"/>
      <c r="N42" s="24"/>
    </row>
    <row r="43" spans="1:15" s="4" customFormat="1" x14ac:dyDescent="0.2">
      <c r="A43" s="54">
        <v>3235</v>
      </c>
      <c r="B43" s="52" t="s">
        <v>77</v>
      </c>
      <c r="C43" s="60">
        <v>7500</v>
      </c>
      <c r="D43" s="60">
        <v>7500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23"/>
      <c r="N43" s="24"/>
    </row>
    <row r="44" spans="1:15" s="4" customFormat="1" ht="12.75" customHeight="1" x14ac:dyDescent="0.2">
      <c r="A44" s="54">
        <v>3236</v>
      </c>
      <c r="B44" s="52" t="s">
        <v>89</v>
      </c>
      <c r="C44" s="60">
        <v>4500</v>
      </c>
      <c r="D44" s="60">
        <v>4500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23"/>
      <c r="N44" s="24"/>
    </row>
    <row r="45" spans="1:15" s="4" customFormat="1" ht="12.75" customHeight="1" x14ac:dyDescent="0.2">
      <c r="A45" s="54">
        <v>3237</v>
      </c>
      <c r="B45" s="52" t="s">
        <v>90</v>
      </c>
      <c r="C45" s="60">
        <v>900</v>
      </c>
      <c r="D45" s="60">
        <v>900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23"/>
      <c r="N45" s="24"/>
    </row>
    <row r="46" spans="1:15" x14ac:dyDescent="0.2">
      <c r="A46" s="54">
        <v>3238</v>
      </c>
      <c r="B46" s="52" t="s">
        <v>42</v>
      </c>
      <c r="C46" s="60">
        <v>21128.03</v>
      </c>
      <c r="D46" s="60">
        <v>21128.03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23"/>
      <c r="N46" s="24"/>
      <c r="O46" s="3"/>
    </row>
    <row r="47" spans="1:15" x14ac:dyDescent="0.2">
      <c r="A47" s="54">
        <v>3239</v>
      </c>
      <c r="B47" s="52" t="s">
        <v>43</v>
      </c>
      <c r="C47" s="60">
        <v>16868.72</v>
      </c>
      <c r="D47" s="60">
        <v>16868.72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23"/>
      <c r="N47" s="24"/>
      <c r="O47" s="3"/>
    </row>
    <row r="48" spans="1:15" x14ac:dyDescent="0.2">
      <c r="A48" s="53">
        <v>329</v>
      </c>
      <c r="B48" s="50" t="s">
        <v>23</v>
      </c>
      <c r="C48" s="59">
        <f t="shared" ref="C48:L48" si="16">SUM(C49:C53)</f>
        <v>31067</v>
      </c>
      <c r="D48" s="59">
        <f t="shared" si="16"/>
        <v>16815</v>
      </c>
      <c r="E48" s="59">
        <f t="shared" si="16"/>
        <v>0</v>
      </c>
      <c r="F48" s="59">
        <f t="shared" si="16"/>
        <v>0</v>
      </c>
      <c r="G48" s="59">
        <f t="shared" si="16"/>
        <v>14252</v>
      </c>
      <c r="H48" s="59">
        <f t="shared" si="16"/>
        <v>0</v>
      </c>
      <c r="I48" s="59">
        <f t="shared" si="16"/>
        <v>0</v>
      </c>
      <c r="J48" s="59">
        <f t="shared" si="16"/>
        <v>0</v>
      </c>
      <c r="K48" s="59">
        <f t="shared" si="16"/>
        <v>0</v>
      </c>
      <c r="L48" s="59">
        <f t="shared" si="16"/>
        <v>0</v>
      </c>
      <c r="M48" s="23"/>
      <c r="N48" s="24"/>
      <c r="O48" s="3"/>
    </row>
    <row r="49" spans="1:15" s="4" customFormat="1" x14ac:dyDescent="0.2">
      <c r="A49" s="54">
        <v>3293</v>
      </c>
      <c r="B49" s="52" t="s">
        <v>44</v>
      </c>
      <c r="C49" s="60">
        <v>1137.27</v>
      </c>
      <c r="D49" s="60">
        <v>1137.27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23"/>
      <c r="N49" s="24"/>
    </row>
    <row r="50" spans="1:15" s="4" customFormat="1" ht="12" customHeight="1" x14ac:dyDescent="0.2">
      <c r="A50" s="54">
        <v>3292</v>
      </c>
      <c r="B50" s="52" t="s">
        <v>121</v>
      </c>
      <c r="C50" s="60">
        <v>18954.48</v>
      </c>
      <c r="D50" s="60">
        <v>9714.48</v>
      </c>
      <c r="E50" s="37">
        <v>0</v>
      </c>
      <c r="F50" s="37">
        <v>0</v>
      </c>
      <c r="G50" s="37">
        <v>9240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23"/>
      <c r="N50" s="24"/>
    </row>
    <row r="51" spans="1:15" s="4" customFormat="1" x14ac:dyDescent="0.2">
      <c r="A51" s="54">
        <v>3294</v>
      </c>
      <c r="B51" s="52" t="s">
        <v>45</v>
      </c>
      <c r="C51" s="60">
        <v>350</v>
      </c>
      <c r="D51" s="60">
        <v>350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23"/>
      <c r="N51" s="24"/>
    </row>
    <row r="52" spans="1:15" s="4" customFormat="1" x14ac:dyDescent="0.2">
      <c r="A52" s="54">
        <v>3295</v>
      </c>
      <c r="B52" s="52" t="s">
        <v>69</v>
      </c>
      <c r="C52" s="60">
        <v>750</v>
      </c>
      <c r="D52" s="60">
        <v>750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23"/>
      <c r="N52" s="24"/>
    </row>
    <row r="53" spans="1:15" x14ac:dyDescent="0.2">
      <c r="A53" s="54">
        <v>3299</v>
      </c>
      <c r="B53" s="52" t="s">
        <v>23</v>
      </c>
      <c r="C53" s="60">
        <v>9875.25</v>
      </c>
      <c r="D53" s="60">
        <v>4863.25</v>
      </c>
      <c r="E53" s="37">
        <v>0</v>
      </c>
      <c r="F53" s="37">
        <v>0</v>
      </c>
      <c r="G53" s="37">
        <v>5012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23"/>
      <c r="N53" s="24"/>
      <c r="O53" s="3"/>
    </row>
    <row r="54" spans="1:15" s="4" customFormat="1" x14ac:dyDescent="0.2">
      <c r="A54" s="53">
        <v>34</v>
      </c>
      <c r="B54" s="50" t="s">
        <v>46</v>
      </c>
      <c r="C54" s="59">
        <v>3489.41</v>
      </c>
      <c r="D54" s="59">
        <f>D55</f>
        <v>3489.41</v>
      </c>
      <c r="E54" s="38">
        <f t="shared" ref="E54:L55" si="17">E55</f>
        <v>0</v>
      </c>
      <c r="F54" s="38">
        <f t="shared" si="17"/>
        <v>0</v>
      </c>
      <c r="G54" s="38">
        <f t="shared" si="17"/>
        <v>0</v>
      </c>
      <c r="H54" s="38">
        <f t="shared" si="17"/>
        <v>0</v>
      </c>
      <c r="I54" s="38">
        <f t="shared" si="17"/>
        <v>0</v>
      </c>
      <c r="J54" s="38">
        <v>0</v>
      </c>
      <c r="K54" s="38">
        <f t="shared" si="17"/>
        <v>0</v>
      </c>
      <c r="L54" s="38">
        <f t="shared" si="17"/>
        <v>0</v>
      </c>
      <c r="M54" s="23"/>
      <c r="N54" s="24"/>
    </row>
    <row r="55" spans="1:15" x14ac:dyDescent="0.2">
      <c r="A55" s="53">
        <v>343</v>
      </c>
      <c r="B55" s="61" t="s">
        <v>24</v>
      </c>
      <c r="C55" s="59">
        <v>3489.41</v>
      </c>
      <c r="D55" s="59">
        <f>D56</f>
        <v>3489.41</v>
      </c>
      <c r="E55" s="38">
        <f t="shared" si="17"/>
        <v>0</v>
      </c>
      <c r="F55" s="38">
        <f t="shared" si="17"/>
        <v>0</v>
      </c>
      <c r="G55" s="38">
        <f t="shared" si="17"/>
        <v>0</v>
      </c>
      <c r="H55" s="38">
        <f t="shared" si="17"/>
        <v>0</v>
      </c>
      <c r="I55" s="38">
        <f t="shared" si="17"/>
        <v>0</v>
      </c>
      <c r="J55" s="38">
        <v>0</v>
      </c>
      <c r="K55" s="38">
        <f t="shared" si="17"/>
        <v>0</v>
      </c>
      <c r="L55" s="38">
        <f t="shared" si="17"/>
        <v>0</v>
      </c>
      <c r="M55" s="23"/>
      <c r="N55" s="24"/>
      <c r="O55" s="3"/>
    </row>
    <row r="56" spans="1:15" x14ac:dyDescent="0.2">
      <c r="A56" s="62">
        <v>3431</v>
      </c>
      <c r="B56" s="63" t="s">
        <v>47</v>
      </c>
      <c r="C56" s="60">
        <v>3489.41</v>
      </c>
      <c r="D56" s="60">
        <v>3489.41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23">
        <v>10.59</v>
      </c>
      <c r="N56" s="24"/>
      <c r="O56" s="3"/>
    </row>
    <row r="57" spans="1:15" s="119" customFormat="1" x14ac:dyDescent="0.2">
      <c r="A57" s="62"/>
      <c r="B57" s="6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23"/>
      <c r="N57" s="24"/>
    </row>
    <row r="58" spans="1:15" ht="25.5" x14ac:dyDescent="0.2">
      <c r="A58" s="45" t="s">
        <v>88</v>
      </c>
      <c r="B58" s="120" t="s">
        <v>130</v>
      </c>
      <c r="C58" s="58">
        <f t="shared" ref="C58:D59" si="18">C59</f>
        <v>51844.6</v>
      </c>
      <c r="D58" s="142">
        <f t="shared" si="18"/>
        <v>51844.6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23"/>
      <c r="N58" s="24"/>
      <c r="O58" s="3"/>
    </row>
    <row r="59" spans="1:15" x14ac:dyDescent="0.2">
      <c r="A59" s="66">
        <v>3</v>
      </c>
      <c r="B59" s="67" t="s">
        <v>17</v>
      </c>
      <c r="C59" s="59">
        <f t="shared" si="18"/>
        <v>51844.6</v>
      </c>
      <c r="D59" s="122">
        <f t="shared" si="18"/>
        <v>51844.6</v>
      </c>
      <c r="E59" s="38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23"/>
      <c r="N59" s="24"/>
      <c r="O59" s="3"/>
    </row>
    <row r="60" spans="1:15" x14ac:dyDescent="0.2">
      <c r="A60" s="66">
        <v>32</v>
      </c>
      <c r="B60" s="50" t="s">
        <v>20</v>
      </c>
      <c r="C60" s="59">
        <f>C61+C63</f>
        <v>51844.6</v>
      </c>
      <c r="D60" s="123">
        <f>D61+D63</f>
        <v>51844.6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23"/>
      <c r="N60" s="24"/>
      <c r="O60" s="3"/>
    </row>
    <row r="61" spans="1:15" x14ac:dyDescent="0.2">
      <c r="A61" s="53">
        <v>322</v>
      </c>
      <c r="B61" s="50" t="s">
        <v>21</v>
      </c>
      <c r="C61" s="59">
        <f>C62</f>
        <v>28844.6</v>
      </c>
      <c r="D61" s="123">
        <f>D62</f>
        <v>28844.6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23"/>
      <c r="N61" s="24"/>
      <c r="O61" s="3"/>
    </row>
    <row r="62" spans="1:15" x14ac:dyDescent="0.2">
      <c r="A62" s="54">
        <v>3224</v>
      </c>
      <c r="B62" s="52" t="s">
        <v>110</v>
      </c>
      <c r="C62" s="60">
        <v>28844.6</v>
      </c>
      <c r="D62" s="63">
        <v>28844.6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23"/>
      <c r="N62" s="24"/>
      <c r="O62" s="3"/>
    </row>
    <row r="63" spans="1:15" x14ac:dyDescent="0.2">
      <c r="A63" s="53">
        <v>323</v>
      </c>
      <c r="B63" s="50" t="s">
        <v>22</v>
      </c>
      <c r="C63" s="59">
        <f>SUM(C64+C65)</f>
        <v>23000</v>
      </c>
      <c r="D63" s="123">
        <f>SUM(D64+D65)</f>
        <v>23000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23"/>
      <c r="N63" s="24"/>
      <c r="O63" s="3"/>
    </row>
    <row r="64" spans="1:15" x14ac:dyDescent="0.2">
      <c r="A64" s="54">
        <v>3232</v>
      </c>
      <c r="B64" s="52" t="s">
        <v>40</v>
      </c>
      <c r="C64" s="60">
        <v>20000</v>
      </c>
      <c r="D64" s="63">
        <v>20000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23"/>
      <c r="N64" s="24"/>
      <c r="O64" s="3"/>
    </row>
    <row r="65" spans="1:15" x14ac:dyDescent="0.2">
      <c r="A65" s="62">
        <v>3237</v>
      </c>
      <c r="B65" s="63" t="s">
        <v>90</v>
      </c>
      <c r="C65" s="60">
        <v>3000</v>
      </c>
      <c r="D65" s="63">
        <v>3000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23"/>
      <c r="N65" s="24"/>
      <c r="O65" s="3"/>
    </row>
    <row r="66" spans="1:15" ht="15.75" customHeight="1" x14ac:dyDescent="0.2">
      <c r="A66" s="62"/>
      <c r="B66" s="6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23"/>
      <c r="N66" s="24"/>
      <c r="O66" s="3"/>
    </row>
    <row r="67" spans="1:15" ht="17.25" customHeight="1" x14ac:dyDescent="0.2">
      <c r="A67" s="55" t="s">
        <v>59</v>
      </c>
      <c r="B67" s="44" t="s">
        <v>60</v>
      </c>
      <c r="C67" s="56">
        <f>SUM(C68+C74+C80+C86+C92)</f>
        <v>264601.36</v>
      </c>
      <c r="D67" s="56">
        <f>SUM(D68+D74+D80+D86+D92)</f>
        <v>7698.3600000000006</v>
      </c>
      <c r="E67" s="56">
        <f t="shared" ref="E67:L67" si="19">SUM(E68+E80+E86+E92)</f>
        <v>0</v>
      </c>
      <c r="F67" s="56">
        <f t="shared" si="19"/>
        <v>0</v>
      </c>
      <c r="G67" s="56">
        <f t="shared" si="19"/>
        <v>17993</v>
      </c>
      <c r="H67" s="56">
        <f t="shared" si="19"/>
        <v>0</v>
      </c>
      <c r="I67" s="56">
        <f t="shared" si="19"/>
        <v>229410</v>
      </c>
      <c r="J67" s="56">
        <f>SUM(J68+J80+J86+J92)</f>
        <v>9500</v>
      </c>
      <c r="K67" s="56">
        <f t="shared" si="19"/>
        <v>0</v>
      </c>
      <c r="L67" s="56">
        <f t="shared" si="19"/>
        <v>0</v>
      </c>
      <c r="M67" s="23"/>
      <c r="N67" s="24"/>
      <c r="O67" s="3"/>
    </row>
    <row r="68" spans="1:15" ht="24" x14ac:dyDescent="0.2">
      <c r="A68" s="64" t="s">
        <v>61</v>
      </c>
      <c r="B68" s="65" t="s">
        <v>66</v>
      </c>
      <c r="C68" s="58">
        <f>SUM(C72)</f>
        <v>13892</v>
      </c>
      <c r="D68" s="58">
        <f>SUM(D72)</f>
        <v>5377</v>
      </c>
      <c r="E68" s="58">
        <f>SUM(E72)</f>
        <v>0</v>
      </c>
      <c r="F68" s="58">
        <v>0</v>
      </c>
      <c r="G68" s="58">
        <v>0</v>
      </c>
      <c r="H68" s="58">
        <v>0</v>
      </c>
      <c r="I68" s="58">
        <v>3515</v>
      </c>
      <c r="J68" s="58">
        <v>5000</v>
      </c>
      <c r="K68" s="58">
        <v>0</v>
      </c>
      <c r="L68" s="58">
        <v>0</v>
      </c>
      <c r="M68" s="23"/>
      <c r="N68" s="24"/>
      <c r="O68" s="3"/>
    </row>
    <row r="69" spans="1:15" s="86" customFormat="1" x14ac:dyDescent="0.2">
      <c r="A69" s="66">
        <v>3</v>
      </c>
      <c r="B69" s="67" t="s">
        <v>17</v>
      </c>
      <c r="C69" s="38">
        <v>13892</v>
      </c>
      <c r="D69" s="49">
        <v>5377</v>
      </c>
      <c r="E69" s="49">
        <v>0</v>
      </c>
      <c r="F69" s="38">
        <v>0</v>
      </c>
      <c r="G69" s="49">
        <f t="shared" ref="G69:L69" si="20">G70</f>
        <v>0</v>
      </c>
      <c r="H69" s="49">
        <v>0</v>
      </c>
      <c r="I69" s="49">
        <f t="shared" si="20"/>
        <v>3515</v>
      </c>
      <c r="J69" s="38">
        <v>5000</v>
      </c>
      <c r="K69" s="49">
        <f t="shared" si="20"/>
        <v>0</v>
      </c>
      <c r="L69" s="49">
        <f t="shared" si="20"/>
        <v>0</v>
      </c>
      <c r="M69" s="23"/>
      <c r="N69" s="24"/>
    </row>
    <row r="70" spans="1:15" x14ac:dyDescent="0.2">
      <c r="A70" s="66">
        <v>32</v>
      </c>
      <c r="B70" s="50" t="s">
        <v>20</v>
      </c>
      <c r="C70" s="38">
        <v>13892</v>
      </c>
      <c r="D70" s="49">
        <v>5377</v>
      </c>
      <c r="E70" s="38">
        <v>0</v>
      </c>
      <c r="F70" s="38">
        <v>0</v>
      </c>
      <c r="G70" s="49">
        <f>G72</f>
        <v>0</v>
      </c>
      <c r="H70" s="49">
        <v>0</v>
      </c>
      <c r="I70" s="38">
        <v>3515</v>
      </c>
      <c r="J70" s="38">
        <v>5000</v>
      </c>
      <c r="K70" s="49">
        <f>K72</f>
        <v>0</v>
      </c>
      <c r="L70" s="49">
        <f>L72</f>
        <v>0</v>
      </c>
      <c r="M70" s="23"/>
      <c r="N70" s="24"/>
      <c r="O70" s="3"/>
    </row>
    <row r="71" spans="1:15" s="86" customFormat="1" x14ac:dyDescent="0.2">
      <c r="A71" s="66">
        <v>329</v>
      </c>
      <c r="B71" s="50" t="s">
        <v>23</v>
      </c>
      <c r="C71" s="38">
        <v>13892</v>
      </c>
      <c r="D71" s="49">
        <v>5377</v>
      </c>
      <c r="E71" s="38">
        <v>0</v>
      </c>
      <c r="F71" s="38">
        <v>0</v>
      </c>
      <c r="G71" s="38">
        <v>0</v>
      </c>
      <c r="H71" s="38">
        <v>0</v>
      </c>
      <c r="I71" s="38">
        <v>3515</v>
      </c>
      <c r="J71" s="38">
        <v>5000</v>
      </c>
      <c r="K71" s="38">
        <v>0</v>
      </c>
      <c r="L71" s="38">
        <v>0</v>
      </c>
      <c r="M71" s="23"/>
      <c r="N71" s="24"/>
    </row>
    <row r="72" spans="1:15" s="86" customFormat="1" x14ac:dyDescent="0.2">
      <c r="A72" s="68">
        <v>3299</v>
      </c>
      <c r="B72" s="52" t="s">
        <v>23</v>
      </c>
      <c r="C72" s="37">
        <v>13892</v>
      </c>
      <c r="D72" s="75">
        <v>5377</v>
      </c>
      <c r="E72" s="37">
        <v>0</v>
      </c>
      <c r="F72" s="37">
        <v>0</v>
      </c>
      <c r="G72" s="37">
        <v>0</v>
      </c>
      <c r="H72" s="37">
        <v>0</v>
      </c>
      <c r="I72" s="37">
        <v>3515</v>
      </c>
      <c r="J72" s="37">
        <v>5000</v>
      </c>
      <c r="K72" s="37">
        <v>0</v>
      </c>
      <c r="L72" s="37">
        <v>0</v>
      </c>
      <c r="M72" s="23"/>
      <c r="N72" s="24"/>
    </row>
    <row r="73" spans="1:15" s="139" customFormat="1" x14ac:dyDescent="0.2">
      <c r="A73" s="68"/>
      <c r="B73" s="141"/>
      <c r="C73" s="37"/>
      <c r="D73" s="75"/>
      <c r="E73" s="37"/>
      <c r="F73" s="37"/>
      <c r="G73" s="37"/>
      <c r="H73" s="37"/>
      <c r="I73" s="69"/>
      <c r="J73" s="37"/>
      <c r="K73" s="37"/>
      <c r="L73" s="37"/>
      <c r="M73" s="23"/>
      <c r="N73" s="24"/>
    </row>
    <row r="74" spans="1:15" s="139" customFormat="1" ht="24" x14ac:dyDescent="0.2">
      <c r="A74" s="70" t="s">
        <v>128</v>
      </c>
      <c r="B74" s="65" t="s">
        <v>129</v>
      </c>
      <c r="C74" s="58">
        <f>C78</f>
        <v>2321.36</v>
      </c>
      <c r="D74" s="58">
        <f>D78</f>
        <v>2321.36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23"/>
      <c r="N74" s="24"/>
    </row>
    <row r="75" spans="1:15" s="139" customFormat="1" x14ac:dyDescent="0.2">
      <c r="A75" s="66">
        <v>3</v>
      </c>
      <c r="B75" s="67" t="s">
        <v>17</v>
      </c>
      <c r="C75" s="38">
        <f>C78</f>
        <v>2321.36</v>
      </c>
      <c r="D75" s="49">
        <f>D78</f>
        <v>2321.36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23"/>
      <c r="N75" s="24"/>
    </row>
    <row r="76" spans="1:15" s="139" customFormat="1" x14ac:dyDescent="0.2">
      <c r="A76" s="66">
        <v>32</v>
      </c>
      <c r="B76" s="50" t="s">
        <v>20</v>
      </c>
      <c r="C76" s="38">
        <f>C78</f>
        <v>2321.36</v>
      </c>
      <c r="D76" s="49">
        <f>D78</f>
        <v>2321.36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23"/>
      <c r="N76" s="24"/>
    </row>
    <row r="77" spans="1:15" s="139" customFormat="1" x14ac:dyDescent="0.2">
      <c r="A77" s="66">
        <v>323</v>
      </c>
      <c r="B77" s="50" t="s">
        <v>22</v>
      </c>
      <c r="C77" s="38">
        <f>C78</f>
        <v>2321.36</v>
      </c>
      <c r="D77" s="49">
        <f>D78</f>
        <v>2321.36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23"/>
      <c r="N77" s="24"/>
    </row>
    <row r="78" spans="1:15" s="139" customFormat="1" x14ac:dyDescent="0.2">
      <c r="A78" s="54">
        <v>3237</v>
      </c>
      <c r="B78" s="52" t="s">
        <v>90</v>
      </c>
      <c r="C78" s="37">
        <v>2321.36</v>
      </c>
      <c r="D78" s="75">
        <v>2321.36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23"/>
      <c r="N78" s="24"/>
    </row>
    <row r="79" spans="1:15" s="86" customFormat="1" x14ac:dyDescent="0.2">
      <c r="A79" s="70"/>
      <c r="B79" s="23"/>
      <c r="C79" s="37"/>
      <c r="D79" s="75"/>
      <c r="E79" s="37"/>
      <c r="F79" s="37"/>
      <c r="G79" s="37"/>
      <c r="H79" s="37"/>
      <c r="I79" s="118"/>
      <c r="J79" s="37"/>
      <c r="K79" s="37"/>
      <c r="L79" s="37"/>
      <c r="M79" s="23"/>
      <c r="N79" s="121"/>
      <c r="O79" s="121"/>
    </row>
    <row r="80" spans="1:15" s="86" customFormat="1" ht="24" x14ac:dyDescent="0.2">
      <c r="A80" s="70" t="s">
        <v>111</v>
      </c>
      <c r="B80" s="71" t="s">
        <v>112</v>
      </c>
      <c r="C80" s="58">
        <f>C81</f>
        <v>220895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f>I81</f>
        <v>220895</v>
      </c>
      <c r="J80" s="58">
        <v>0</v>
      </c>
      <c r="K80" s="58">
        <v>0</v>
      </c>
      <c r="L80" s="58">
        <v>0</v>
      </c>
      <c r="M80" s="23"/>
      <c r="N80" s="121"/>
      <c r="O80" s="121"/>
    </row>
    <row r="81" spans="1:15" s="86" customFormat="1" x14ac:dyDescent="0.2">
      <c r="A81" s="88">
        <v>3</v>
      </c>
      <c r="B81" s="89" t="s">
        <v>17</v>
      </c>
      <c r="C81" s="38">
        <v>220895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38">
        <v>220895</v>
      </c>
      <c r="J81" s="59">
        <v>0</v>
      </c>
      <c r="K81" s="59">
        <v>0</v>
      </c>
      <c r="L81" s="59">
        <v>0</v>
      </c>
      <c r="M81" s="23"/>
      <c r="N81" s="121"/>
      <c r="O81" s="121"/>
    </row>
    <row r="82" spans="1:15" x14ac:dyDescent="0.2">
      <c r="A82" s="88">
        <v>37</v>
      </c>
      <c r="B82" s="90" t="s">
        <v>100</v>
      </c>
      <c r="C82" s="38">
        <v>220895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220895</v>
      </c>
      <c r="J82" s="38">
        <v>0</v>
      </c>
      <c r="K82" s="38">
        <v>0</v>
      </c>
      <c r="L82" s="38">
        <v>0</v>
      </c>
      <c r="M82" s="23"/>
      <c r="N82" s="121"/>
      <c r="O82" s="121"/>
    </row>
    <row r="83" spans="1:15" ht="18.75" customHeight="1" x14ac:dyDescent="0.2">
      <c r="A83" s="88">
        <v>372</v>
      </c>
      <c r="B83" s="50" t="s">
        <v>101</v>
      </c>
      <c r="C83" s="38">
        <v>220895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220895</v>
      </c>
      <c r="J83" s="38">
        <v>0</v>
      </c>
      <c r="K83" s="38">
        <v>0</v>
      </c>
      <c r="L83" s="38">
        <v>0</v>
      </c>
      <c r="M83" s="23"/>
      <c r="N83" s="121"/>
      <c r="O83" s="121"/>
    </row>
    <row r="84" spans="1:15" ht="16.5" customHeight="1" x14ac:dyDescent="0.2">
      <c r="A84" s="68">
        <v>3722</v>
      </c>
      <c r="B84" s="52" t="s">
        <v>113</v>
      </c>
      <c r="C84" s="37">
        <v>220895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220895</v>
      </c>
      <c r="J84" s="37">
        <v>0</v>
      </c>
      <c r="K84" s="37">
        <v>0</v>
      </c>
      <c r="L84" s="37">
        <v>0</v>
      </c>
      <c r="M84" s="23"/>
      <c r="N84" s="121"/>
      <c r="O84" s="121"/>
    </row>
    <row r="85" spans="1:15" s="4" customFormat="1" ht="16.5" customHeight="1" x14ac:dyDescent="0.2">
      <c r="A85" s="70"/>
      <c r="B85" s="52"/>
      <c r="C85" s="37"/>
      <c r="D85" s="75"/>
      <c r="E85" s="37"/>
      <c r="F85" s="37"/>
      <c r="G85" s="37"/>
      <c r="H85" s="37"/>
      <c r="I85" s="37"/>
      <c r="J85" s="37"/>
      <c r="K85" s="37"/>
      <c r="L85" s="37"/>
      <c r="M85" s="23"/>
      <c r="N85" s="121"/>
      <c r="O85" s="121"/>
    </row>
    <row r="86" spans="1:15" ht="24.75" customHeight="1" x14ac:dyDescent="0.2">
      <c r="A86" s="70" t="s">
        <v>65</v>
      </c>
      <c r="B86" s="71" t="s">
        <v>83</v>
      </c>
      <c r="C86" s="58">
        <f>C87</f>
        <v>9500</v>
      </c>
      <c r="D86" s="58">
        <v>0</v>
      </c>
      <c r="E86" s="58">
        <f t="shared" ref="E86:L89" si="21">E87</f>
        <v>0</v>
      </c>
      <c r="F86" s="58">
        <f t="shared" si="21"/>
        <v>0</v>
      </c>
      <c r="G86" s="58">
        <f t="shared" si="21"/>
        <v>0</v>
      </c>
      <c r="H86" s="58">
        <f t="shared" si="21"/>
        <v>0</v>
      </c>
      <c r="I86" s="58">
        <f t="shared" si="21"/>
        <v>5000</v>
      </c>
      <c r="J86" s="58">
        <f>J87</f>
        <v>4500</v>
      </c>
      <c r="K86" s="58">
        <f t="shared" si="21"/>
        <v>0</v>
      </c>
      <c r="L86" s="58">
        <f t="shared" si="21"/>
        <v>0</v>
      </c>
      <c r="M86" s="23"/>
      <c r="N86" s="121"/>
      <c r="O86" s="121"/>
    </row>
    <row r="87" spans="1:15" ht="21.75" customHeight="1" x14ac:dyDescent="0.2">
      <c r="A87" s="66">
        <v>3</v>
      </c>
      <c r="B87" s="67" t="s">
        <v>17</v>
      </c>
      <c r="C87" s="49">
        <f t="shared" ref="C87:C89" si="22">C88</f>
        <v>9500</v>
      </c>
      <c r="D87" s="49">
        <v>0</v>
      </c>
      <c r="E87" s="49">
        <f t="shared" si="21"/>
        <v>0</v>
      </c>
      <c r="F87" s="49">
        <f t="shared" si="21"/>
        <v>0</v>
      </c>
      <c r="G87" s="49">
        <f t="shared" si="21"/>
        <v>0</v>
      </c>
      <c r="H87" s="49">
        <f t="shared" si="21"/>
        <v>0</v>
      </c>
      <c r="I87" s="49">
        <f t="shared" si="21"/>
        <v>5000</v>
      </c>
      <c r="J87" s="49">
        <f t="shared" si="21"/>
        <v>4500</v>
      </c>
      <c r="K87" s="49">
        <f t="shared" si="21"/>
        <v>0</v>
      </c>
      <c r="L87" s="49">
        <f t="shared" si="21"/>
        <v>0</v>
      </c>
      <c r="M87" s="23"/>
      <c r="N87" s="121"/>
      <c r="O87" s="121"/>
    </row>
    <row r="88" spans="1:15" s="4" customFormat="1" x14ac:dyDescent="0.2">
      <c r="A88" s="66">
        <v>32</v>
      </c>
      <c r="B88" s="50" t="s">
        <v>20</v>
      </c>
      <c r="C88" s="38">
        <f t="shared" si="22"/>
        <v>9500</v>
      </c>
      <c r="D88" s="49">
        <v>0</v>
      </c>
      <c r="E88" s="38">
        <f t="shared" si="21"/>
        <v>0</v>
      </c>
      <c r="F88" s="38">
        <f t="shared" si="21"/>
        <v>0</v>
      </c>
      <c r="G88" s="38">
        <f t="shared" si="21"/>
        <v>0</v>
      </c>
      <c r="H88" s="38">
        <f t="shared" si="21"/>
        <v>0</v>
      </c>
      <c r="I88" s="38">
        <f t="shared" si="21"/>
        <v>5000</v>
      </c>
      <c r="J88" s="38">
        <f t="shared" si="21"/>
        <v>4500</v>
      </c>
      <c r="K88" s="38">
        <f t="shared" si="21"/>
        <v>0</v>
      </c>
      <c r="L88" s="38">
        <f t="shared" si="21"/>
        <v>0</v>
      </c>
      <c r="M88" s="23"/>
      <c r="N88" s="121"/>
      <c r="O88" s="121"/>
    </row>
    <row r="89" spans="1:15" x14ac:dyDescent="0.2">
      <c r="A89" s="66">
        <v>329</v>
      </c>
      <c r="B89" s="50" t="s">
        <v>23</v>
      </c>
      <c r="C89" s="38">
        <f t="shared" si="22"/>
        <v>9500</v>
      </c>
      <c r="D89" s="49">
        <v>0</v>
      </c>
      <c r="E89" s="38">
        <f t="shared" si="21"/>
        <v>0</v>
      </c>
      <c r="F89" s="38">
        <f t="shared" si="21"/>
        <v>0</v>
      </c>
      <c r="G89" s="38">
        <f t="shared" si="21"/>
        <v>0</v>
      </c>
      <c r="H89" s="38">
        <f t="shared" si="21"/>
        <v>0</v>
      </c>
      <c r="I89" s="38">
        <f t="shared" si="21"/>
        <v>5000</v>
      </c>
      <c r="J89" s="38">
        <f t="shared" si="21"/>
        <v>4500</v>
      </c>
      <c r="K89" s="38">
        <f t="shared" si="21"/>
        <v>0</v>
      </c>
      <c r="L89" s="38">
        <f t="shared" si="21"/>
        <v>0</v>
      </c>
      <c r="M89" s="23"/>
      <c r="N89" s="121"/>
      <c r="O89" s="121"/>
    </row>
    <row r="90" spans="1:15" s="4" customFormat="1" ht="17.25" customHeight="1" x14ac:dyDescent="0.2">
      <c r="A90" s="68">
        <v>3299</v>
      </c>
      <c r="B90" s="52" t="s">
        <v>23</v>
      </c>
      <c r="C90" s="37">
        <v>9500</v>
      </c>
      <c r="D90" s="49">
        <v>0</v>
      </c>
      <c r="E90" s="37">
        <v>0</v>
      </c>
      <c r="F90" s="37">
        <v>0</v>
      </c>
      <c r="G90" s="37">
        <v>0</v>
      </c>
      <c r="H90" s="37">
        <v>0</v>
      </c>
      <c r="I90" s="37">
        <v>5000</v>
      </c>
      <c r="J90" s="37">
        <v>4500</v>
      </c>
      <c r="K90" s="37">
        <v>0</v>
      </c>
      <c r="L90" s="37">
        <v>0</v>
      </c>
      <c r="M90" s="23"/>
      <c r="N90" s="121"/>
      <c r="O90" s="121"/>
    </row>
    <row r="91" spans="1:15" s="4" customFormat="1" ht="12" customHeight="1" x14ac:dyDescent="0.2">
      <c r="A91" s="70"/>
      <c r="B91" s="73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23"/>
      <c r="N91" s="121"/>
      <c r="O91" s="121"/>
    </row>
    <row r="92" spans="1:15" s="4" customFormat="1" ht="24" customHeight="1" x14ac:dyDescent="0.2">
      <c r="A92" s="70" t="s">
        <v>72</v>
      </c>
      <c r="B92" s="71" t="s">
        <v>73</v>
      </c>
      <c r="C92" s="58">
        <f>SUM(C93)</f>
        <v>17993</v>
      </c>
      <c r="D92" s="58">
        <v>0</v>
      </c>
      <c r="E92" s="58">
        <f t="shared" ref="E92:L95" si="23">E93</f>
        <v>0</v>
      </c>
      <c r="F92" s="58">
        <f t="shared" si="23"/>
        <v>0</v>
      </c>
      <c r="G92" s="58">
        <f>SUM(G93)</f>
        <v>17993</v>
      </c>
      <c r="H92" s="58">
        <f t="shared" si="23"/>
        <v>0</v>
      </c>
      <c r="I92" s="58">
        <f t="shared" si="23"/>
        <v>0</v>
      </c>
      <c r="J92" s="58">
        <f t="shared" si="23"/>
        <v>0</v>
      </c>
      <c r="K92" s="58">
        <f t="shared" si="23"/>
        <v>0</v>
      </c>
      <c r="L92" s="58">
        <f t="shared" si="23"/>
        <v>0</v>
      </c>
      <c r="M92" s="23"/>
      <c r="N92" s="121"/>
      <c r="O92" s="121"/>
    </row>
    <row r="93" spans="1:15" s="4" customFormat="1" ht="17.25" customHeight="1" x14ac:dyDescent="0.2">
      <c r="A93" s="66">
        <v>3</v>
      </c>
      <c r="B93" s="67" t="s">
        <v>17</v>
      </c>
      <c r="C93" s="38">
        <f>C94+C97</f>
        <v>17993</v>
      </c>
      <c r="D93" s="38">
        <v>0</v>
      </c>
      <c r="E93" s="49">
        <f t="shared" si="23"/>
        <v>0</v>
      </c>
      <c r="F93" s="49">
        <f t="shared" si="23"/>
        <v>0</v>
      </c>
      <c r="G93" s="49">
        <f>G94+G97</f>
        <v>17993</v>
      </c>
      <c r="H93" s="49">
        <f t="shared" si="23"/>
        <v>0</v>
      </c>
      <c r="I93" s="49">
        <f t="shared" si="23"/>
        <v>0</v>
      </c>
      <c r="J93" s="49">
        <f t="shared" si="23"/>
        <v>0</v>
      </c>
      <c r="K93" s="49">
        <f t="shared" si="23"/>
        <v>0</v>
      </c>
      <c r="L93" s="49">
        <f t="shared" si="23"/>
        <v>0</v>
      </c>
      <c r="M93" s="23"/>
      <c r="N93" s="121"/>
      <c r="O93" s="121"/>
    </row>
    <row r="94" spans="1:15" s="4" customFormat="1" ht="15" customHeight="1" x14ac:dyDescent="0.2">
      <c r="A94" s="66">
        <v>32</v>
      </c>
      <c r="B94" s="72" t="s">
        <v>20</v>
      </c>
      <c r="C94" s="38">
        <f>C95</f>
        <v>16993</v>
      </c>
      <c r="D94" s="38">
        <v>0</v>
      </c>
      <c r="E94" s="49">
        <f t="shared" si="23"/>
        <v>0</v>
      </c>
      <c r="F94" s="49">
        <f t="shared" si="23"/>
        <v>0</v>
      </c>
      <c r="G94" s="49">
        <f t="shared" si="23"/>
        <v>16993</v>
      </c>
      <c r="H94" s="49">
        <f t="shared" si="23"/>
        <v>0</v>
      </c>
      <c r="I94" s="49">
        <f t="shared" si="23"/>
        <v>0</v>
      </c>
      <c r="J94" s="49">
        <f t="shared" si="23"/>
        <v>0</v>
      </c>
      <c r="K94" s="49">
        <f t="shared" si="23"/>
        <v>0</v>
      </c>
      <c r="L94" s="49">
        <f t="shared" si="23"/>
        <v>0</v>
      </c>
      <c r="M94" s="23"/>
      <c r="N94" s="121"/>
      <c r="O94" s="121"/>
    </row>
    <row r="95" spans="1:15" x14ac:dyDescent="0.2">
      <c r="A95" s="66">
        <v>323</v>
      </c>
      <c r="B95" s="50" t="s">
        <v>22</v>
      </c>
      <c r="C95" s="38">
        <f>C96</f>
        <v>16993</v>
      </c>
      <c r="D95" s="37">
        <v>0</v>
      </c>
      <c r="E95" s="38">
        <f t="shared" si="23"/>
        <v>0</v>
      </c>
      <c r="F95" s="38">
        <f t="shared" si="23"/>
        <v>0</v>
      </c>
      <c r="G95" s="38">
        <f t="shared" si="23"/>
        <v>16993</v>
      </c>
      <c r="H95" s="38">
        <f t="shared" si="23"/>
        <v>0</v>
      </c>
      <c r="I95" s="38">
        <f t="shared" si="23"/>
        <v>0</v>
      </c>
      <c r="J95" s="38">
        <f t="shared" si="23"/>
        <v>0</v>
      </c>
      <c r="K95" s="38">
        <f t="shared" si="23"/>
        <v>0</v>
      </c>
      <c r="L95" s="38">
        <f t="shared" si="23"/>
        <v>0</v>
      </c>
      <c r="M95" s="23"/>
      <c r="N95" s="121"/>
      <c r="O95" s="121"/>
    </row>
    <row r="96" spans="1:15" s="84" customFormat="1" ht="14.25" customHeight="1" x14ac:dyDescent="0.2">
      <c r="A96" s="68">
        <v>3299</v>
      </c>
      <c r="B96" s="52" t="s">
        <v>23</v>
      </c>
      <c r="C96" s="37">
        <v>16993</v>
      </c>
      <c r="D96" s="37">
        <v>0</v>
      </c>
      <c r="E96" s="37">
        <v>0</v>
      </c>
      <c r="F96" s="37">
        <v>0</v>
      </c>
      <c r="G96" s="37">
        <v>16993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23"/>
      <c r="N96" s="121"/>
      <c r="O96" s="121"/>
    </row>
    <row r="97" spans="1:15" s="83" customFormat="1" x14ac:dyDescent="0.2">
      <c r="A97" s="66">
        <v>38</v>
      </c>
      <c r="B97" s="50" t="s">
        <v>114</v>
      </c>
      <c r="C97" s="38">
        <v>1000</v>
      </c>
      <c r="D97" s="38">
        <v>0</v>
      </c>
      <c r="E97" s="38">
        <v>0</v>
      </c>
      <c r="F97" s="38">
        <v>0</v>
      </c>
      <c r="G97" s="38">
        <v>1000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23"/>
      <c r="N97" s="121"/>
      <c r="O97" s="121"/>
    </row>
    <row r="98" spans="1:15" s="84" customFormat="1" x14ac:dyDescent="0.2">
      <c r="A98" s="66">
        <v>381</v>
      </c>
      <c r="B98" s="50" t="s">
        <v>114</v>
      </c>
      <c r="C98" s="38">
        <v>1000</v>
      </c>
      <c r="D98" s="38">
        <v>0</v>
      </c>
      <c r="E98" s="38">
        <v>0</v>
      </c>
      <c r="F98" s="38">
        <v>0</v>
      </c>
      <c r="G98" s="38">
        <v>1000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23"/>
      <c r="N98" s="121"/>
      <c r="O98" s="121"/>
    </row>
    <row r="99" spans="1:15" x14ac:dyDescent="0.2">
      <c r="A99" s="68">
        <v>3811</v>
      </c>
      <c r="B99" s="52" t="s">
        <v>115</v>
      </c>
      <c r="C99" s="37">
        <v>1000</v>
      </c>
      <c r="D99" s="37">
        <v>0</v>
      </c>
      <c r="E99" s="37">
        <v>0</v>
      </c>
      <c r="F99" s="37">
        <v>0</v>
      </c>
      <c r="G99" s="37">
        <v>1000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23"/>
      <c r="N99" s="121"/>
      <c r="O99" s="121"/>
    </row>
    <row r="100" spans="1:15" s="83" customFormat="1" x14ac:dyDescent="0.2">
      <c r="A100" s="68"/>
      <c r="B100" s="52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23"/>
      <c r="N100" s="121"/>
      <c r="O100" s="121"/>
    </row>
    <row r="101" spans="1:15" s="4" customFormat="1" ht="21" customHeight="1" x14ac:dyDescent="0.2">
      <c r="A101" s="55" t="s">
        <v>62</v>
      </c>
      <c r="B101" s="74" t="s">
        <v>63</v>
      </c>
      <c r="C101" s="56">
        <f t="shared" ref="C101:K101" si="24">SUM(C102)</f>
        <v>10000</v>
      </c>
      <c r="D101" s="56">
        <f>D102</f>
        <v>0</v>
      </c>
      <c r="E101" s="56">
        <f t="shared" si="24"/>
        <v>10000</v>
      </c>
      <c r="F101" s="56">
        <f t="shared" si="24"/>
        <v>0</v>
      </c>
      <c r="G101" s="56">
        <f t="shared" si="24"/>
        <v>0</v>
      </c>
      <c r="H101" s="56">
        <f t="shared" si="24"/>
        <v>0</v>
      </c>
      <c r="I101" s="56">
        <f t="shared" si="24"/>
        <v>0</v>
      </c>
      <c r="J101" s="56">
        <f t="shared" si="24"/>
        <v>0</v>
      </c>
      <c r="K101" s="56">
        <f t="shared" si="24"/>
        <v>0</v>
      </c>
      <c r="L101" s="56">
        <v>0</v>
      </c>
      <c r="M101" s="23"/>
      <c r="N101" s="121"/>
      <c r="O101" s="121"/>
    </row>
    <row r="102" spans="1:15" s="4" customFormat="1" ht="24.75" customHeight="1" x14ac:dyDescent="0.2">
      <c r="A102" s="70" t="s">
        <v>80</v>
      </c>
      <c r="B102" s="46" t="s">
        <v>64</v>
      </c>
      <c r="C102" s="58">
        <v>10000</v>
      </c>
      <c r="D102" s="58">
        <v>0</v>
      </c>
      <c r="E102" s="58">
        <f t="shared" ref="E102:L103" si="25">E103</f>
        <v>10000</v>
      </c>
      <c r="F102" s="58">
        <f t="shared" si="25"/>
        <v>0</v>
      </c>
      <c r="G102" s="58">
        <f t="shared" si="25"/>
        <v>0</v>
      </c>
      <c r="H102" s="58">
        <v>0</v>
      </c>
      <c r="I102" s="58">
        <f t="shared" si="25"/>
        <v>0</v>
      </c>
      <c r="J102" s="58">
        <f t="shared" si="25"/>
        <v>0</v>
      </c>
      <c r="K102" s="58">
        <f t="shared" si="25"/>
        <v>0</v>
      </c>
      <c r="L102" s="58">
        <f t="shared" si="25"/>
        <v>0</v>
      </c>
      <c r="M102" s="23"/>
    </row>
    <row r="103" spans="1:15" s="4" customFormat="1" ht="12.75" customHeight="1" x14ac:dyDescent="0.2">
      <c r="A103" s="53">
        <v>4</v>
      </c>
      <c r="B103" s="48" t="s">
        <v>52</v>
      </c>
      <c r="C103" s="38">
        <v>10000</v>
      </c>
      <c r="D103" s="49">
        <v>0</v>
      </c>
      <c r="E103" s="49">
        <f>E104+E108</f>
        <v>10000</v>
      </c>
      <c r="F103" s="49">
        <f>F104+F108</f>
        <v>0</v>
      </c>
      <c r="G103" s="49">
        <f t="shared" si="25"/>
        <v>0</v>
      </c>
      <c r="H103" s="49">
        <f t="shared" si="25"/>
        <v>0</v>
      </c>
      <c r="I103" s="49">
        <f t="shared" si="25"/>
        <v>0</v>
      </c>
      <c r="J103" s="49">
        <f t="shared" si="25"/>
        <v>0</v>
      </c>
      <c r="K103" s="49">
        <f>K104+K108</f>
        <v>0</v>
      </c>
      <c r="L103" s="49">
        <f>L104+L108</f>
        <v>0</v>
      </c>
      <c r="M103" s="23"/>
    </row>
    <row r="104" spans="1:15" s="4" customFormat="1" ht="14.25" customHeight="1" x14ac:dyDescent="0.2">
      <c r="A104" s="53">
        <v>42</v>
      </c>
      <c r="B104" s="50" t="s">
        <v>48</v>
      </c>
      <c r="C104" s="38">
        <v>9000</v>
      </c>
      <c r="D104" s="38">
        <v>0</v>
      </c>
      <c r="E104" s="38">
        <f t="shared" ref="E104:K104" si="26">E105</f>
        <v>9000</v>
      </c>
      <c r="F104" s="38">
        <f>F105+F108</f>
        <v>0</v>
      </c>
      <c r="G104" s="38">
        <v>0</v>
      </c>
      <c r="H104" s="38">
        <f t="shared" si="26"/>
        <v>0</v>
      </c>
      <c r="I104" s="38">
        <f t="shared" si="26"/>
        <v>0</v>
      </c>
      <c r="J104" s="38">
        <f t="shared" si="26"/>
        <v>0</v>
      </c>
      <c r="K104" s="38">
        <f t="shared" si="26"/>
        <v>0</v>
      </c>
      <c r="L104" s="38">
        <f>L105+L108</f>
        <v>0</v>
      </c>
      <c r="M104" s="23"/>
    </row>
    <row r="105" spans="1:15" s="4" customFormat="1" ht="12" customHeight="1" x14ac:dyDescent="0.2">
      <c r="A105" s="53">
        <v>422</v>
      </c>
      <c r="B105" s="50" t="s">
        <v>25</v>
      </c>
      <c r="C105" s="38">
        <f>SUM(C106:C107)</f>
        <v>9000</v>
      </c>
      <c r="D105" s="38">
        <v>0</v>
      </c>
      <c r="E105" s="38">
        <f>E106+E107</f>
        <v>9000</v>
      </c>
      <c r="F105" s="38">
        <f>F106+F107</f>
        <v>0</v>
      </c>
      <c r="G105" s="38">
        <f>G106+G107</f>
        <v>0</v>
      </c>
      <c r="H105" s="38">
        <f>H106+I107</f>
        <v>0</v>
      </c>
      <c r="I105" s="38">
        <f>I106+I107</f>
        <v>0</v>
      </c>
      <c r="J105" s="38">
        <f>J106+J107</f>
        <v>0</v>
      </c>
      <c r="K105" s="38">
        <f>K106+K107</f>
        <v>0</v>
      </c>
      <c r="L105" s="38">
        <f>L106+L107</f>
        <v>0</v>
      </c>
    </row>
    <row r="106" spans="1:15" s="4" customFormat="1" ht="12" customHeight="1" x14ac:dyDescent="0.2">
      <c r="A106" s="54">
        <v>4221</v>
      </c>
      <c r="B106" s="52" t="s">
        <v>49</v>
      </c>
      <c r="C106" s="37">
        <v>9000</v>
      </c>
      <c r="D106" s="37">
        <v>0</v>
      </c>
      <c r="E106" s="37">
        <v>9000</v>
      </c>
      <c r="F106" s="37">
        <v>0</v>
      </c>
      <c r="G106" s="38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</row>
    <row r="107" spans="1:15" s="4" customFormat="1" ht="12.75" customHeight="1" x14ac:dyDescent="0.2">
      <c r="A107" s="54">
        <v>4227</v>
      </c>
      <c r="B107" s="52" t="s">
        <v>50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</row>
    <row r="108" spans="1:15" ht="25.5" x14ac:dyDescent="0.2">
      <c r="A108" s="53">
        <v>424</v>
      </c>
      <c r="B108" s="50" t="s">
        <v>70</v>
      </c>
      <c r="C108" s="38">
        <v>1000</v>
      </c>
      <c r="D108" s="38">
        <v>0</v>
      </c>
      <c r="E108" s="38">
        <f>E109</f>
        <v>1000</v>
      </c>
      <c r="F108" s="38">
        <f t="shared" ref="F108:L108" si="27">F109</f>
        <v>0</v>
      </c>
      <c r="G108" s="38">
        <f t="shared" si="27"/>
        <v>0</v>
      </c>
      <c r="H108" s="38">
        <f>H109</f>
        <v>0</v>
      </c>
      <c r="I108" s="38">
        <f t="shared" si="27"/>
        <v>0</v>
      </c>
      <c r="J108" s="38">
        <f t="shared" si="27"/>
        <v>0</v>
      </c>
      <c r="K108" s="38">
        <f t="shared" si="27"/>
        <v>0</v>
      </c>
      <c r="L108" s="38">
        <f t="shared" si="27"/>
        <v>0</v>
      </c>
      <c r="M108" s="3"/>
      <c r="N108" s="4"/>
      <c r="O108" s="4"/>
    </row>
    <row r="109" spans="1:15" s="4" customFormat="1" x14ac:dyDescent="0.2">
      <c r="A109" s="54">
        <v>4241</v>
      </c>
      <c r="B109" s="52" t="s">
        <v>51</v>
      </c>
      <c r="C109" s="37">
        <v>1000</v>
      </c>
      <c r="D109" s="37">
        <v>0</v>
      </c>
      <c r="E109" s="37">
        <v>1000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N109" s="121"/>
      <c r="O109" s="121"/>
    </row>
    <row r="110" spans="1:15" s="4" customFormat="1" x14ac:dyDescent="0.2">
      <c r="A110" s="54"/>
      <c r="B110" s="52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5" s="4" customFormat="1" ht="28.5" customHeight="1" x14ac:dyDescent="0.2">
      <c r="A111" s="55" t="s">
        <v>62</v>
      </c>
      <c r="B111" s="46" t="s">
        <v>119</v>
      </c>
      <c r="C111" s="56">
        <f t="shared" ref="C111:D111" si="28">SUM(C112)</f>
        <v>6206.98</v>
      </c>
      <c r="D111" s="56">
        <f t="shared" si="28"/>
        <v>6206.98</v>
      </c>
      <c r="E111" s="56">
        <f t="shared" ref="E111" si="29">SUM(E112)</f>
        <v>0</v>
      </c>
      <c r="F111" s="56">
        <f t="shared" ref="F111" si="30">SUM(F112)</f>
        <v>0</v>
      </c>
      <c r="G111" s="56">
        <f t="shared" ref="G111" si="31">SUM(G112)</f>
        <v>0</v>
      </c>
      <c r="H111" s="56">
        <f t="shared" ref="H111" si="32">SUM(H112)</f>
        <v>0</v>
      </c>
      <c r="I111" s="56">
        <f t="shared" ref="I111" si="33">SUM(I112)</f>
        <v>0</v>
      </c>
      <c r="J111" s="56">
        <f t="shared" ref="J111" si="34">SUM(J112)</f>
        <v>0</v>
      </c>
      <c r="K111" s="56">
        <f t="shared" ref="K111" si="35">SUM(K112)</f>
        <v>0</v>
      </c>
      <c r="L111" s="56">
        <f t="shared" ref="L111" si="36">SUM(L112)</f>
        <v>0</v>
      </c>
    </row>
    <row r="112" spans="1:15" s="4" customFormat="1" ht="25.5" customHeight="1" x14ac:dyDescent="0.2">
      <c r="A112" s="125" t="s">
        <v>103</v>
      </c>
      <c r="B112" s="58" t="s">
        <v>117</v>
      </c>
      <c r="C112" s="58">
        <f>C113</f>
        <v>6206.98</v>
      </c>
      <c r="D112" s="58">
        <f>D113</f>
        <v>6206.98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</row>
    <row r="113" spans="1:15" x14ac:dyDescent="0.2">
      <c r="A113" s="88">
        <v>3</v>
      </c>
      <c r="B113" s="89" t="s">
        <v>17</v>
      </c>
      <c r="C113" s="38">
        <v>6206.98</v>
      </c>
      <c r="D113" s="38">
        <v>6206.98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4"/>
      <c r="N113" s="4"/>
      <c r="O113" s="4"/>
    </row>
    <row r="114" spans="1:15" x14ac:dyDescent="0.2">
      <c r="A114" s="88">
        <v>37</v>
      </c>
      <c r="B114" s="90" t="s">
        <v>100</v>
      </c>
      <c r="C114" s="38">
        <v>6206.98</v>
      </c>
      <c r="D114" s="38">
        <v>6206.98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"/>
      <c r="N114" s="121"/>
      <c r="O114" s="121"/>
    </row>
    <row r="115" spans="1:15" s="4" customFormat="1" x14ac:dyDescent="0.2">
      <c r="A115" s="88">
        <v>372</v>
      </c>
      <c r="B115" s="90" t="s">
        <v>101</v>
      </c>
      <c r="C115" s="38">
        <v>6206.98</v>
      </c>
      <c r="D115" s="38">
        <v>6206.98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N115" s="121"/>
      <c r="O115" s="121"/>
    </row>
    <row r="116" spans="1:15" s="4" customFormat="1" ht="25.5" x14ac:dyDescent="0.2">
      <c r="A116" s="91">
        <v>3723</v>
      </c>
      <c r="B116" s="92" t="s">
        <v>118</v>
      </c>
      <c r="C116" s="37">
        <v>6206.98</v>
      </c>
      <c r="D116" s="37">
        <v>6206.98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N116" s="121"/>
      <c r="O116" s="121"/>
    </row>
    <row r="117" spans="1:15" x14ac:dyDescent="0.2">
      <c r="A117" s="91"/>
      <c r="B117" s="91"/>
      <c r="C117" s="91"/>
      <c r="D117" s="91"/>
      <c r="E117" s="68"/>
      <c r="F117" s="68"/>
      <c r="G117" s="68"/>
      <c r="H117" s="68"/>
      <c r="I117" s="68"/>
      <c r="J117" s="68"/>
      <c r="K117" s="91"/>
      <c r="L117" s="91"/>
      <c r="M117" s="4"/>
      <c r="N117" s="121"/>
      <c r="O117" s="121"/>
    </row>
    <row r="118" spans="1:15" x14ac:dyDescent="0.2">
      <c r="A118" s="3"/>
      <c r="B118" s="3"/>
      <c r="C118" s="3"/>
      <c r="D118" s="3"/>
      <c r="E118" s="118"/>
      <c r="F118" s="118"/>
      <c r="G118" s="118"/>
      <c r="H118" s="118"/>
      <c r="I118" s="118"/>
      <c r="J118" s="118"/>
      <c r="K118" s="3"/>
      <c r="L118" s="3"/>
      <c r="M118" s="3"/>
      <c r="N118" s="23"/>
      <c r="O118" s="23"/>
    </row>
    <row r="119" spans="1:15" x14ac:dyDescent="0.2">
      <c r="A119" s="3"/>
      <c r="B119" s="3"/>
      <c r="C119" s="3"/>
      <c r="D119" s="3"/>
      <c r="E119" s="3"/>
      <c r="F119" s="82"/>
      <c r="G119" s="3"/>
      <c r="H119" s="3"/>
      <c r="I119" s="3"/>
      <c r="J119" s="3"/>
      <c r="K119" s="3"/>
      <c r="L119" s="3"/>
      <c r="M119" s="4"/>
      <c r="N119" s="24"/>
      <c r="O119" s="24"/>
    </row>
    <row r="120" spans="1:15" x14ac:dyDescent="0.2">
      <c r="A120" s="3"/>
      <c r="B120" s="3"/>
      <c r="C120" s="3"/>
      <c r="D120" s="3"/>
      <c r="E120" s="3"/>
      <c r="F120" s="82"/>
      <c r="G120" s="3"/>
      <c r="H120" s="3"/>
      <c r="I120" s="3"/>
      <c r="J120" s="3"/>
      <c r="K120" s="3"/>
      <c r="L120" s="3"/>
      <c r="M120" s="4"/>
      <c r="N120" s="23"/>
      <c r="O120" s="23"/>
    </row>
    <row r="121" spans="1:15" x14ac:dyDescent="0.2">
      <c r="A121" s="3"/>
      <c r="B121" s="3"/>
      <c r="C121" s="3"/>
      <c r="D121" s="3"/>
      <c r="E121" s="3"/>
      <c r="F121" s="82"/>
      <c r="G121" s="3"/>
      <c r="H121" s="3"/>
      <c r="I121" s="3"/>
      <c r="J121" s="3"/>
      <c r="K121" s="3"/>
      <c r="L121" s="3"/>
      <c r="M121" s="3"/>
      <c r="N121" s="24"/>
      <c r="O121" s="24"/>
    </row>
    <row r="122" spans="1:15" x14ac:dyDescent="0.2">
      <c r="A122" s="3"/>
      <c r="B122" s="3"/>
      <c r="C122" s="3"/>
      <c r="D122" s="3"/>
      <c r="E122" s="3"/>
      <c r="F122" s="82"/>
      <c r="G122" s="3"/>
      <c r="H122" s="3"/>
      <c r="I122" s="3"/>
      <c r="J122" s="3"/>
      <c r="K122" s="3"/>
      <c r="L122" s="3"/>
      <c r="M122" s="4"/>
      <c r="N122" s="24"/>
      <c r="O122" s="24"/>
    </row>
    <row r="123" spans="1:15" x14ac:dyDescent="0.2">
      <c r="A123" s="3"/>
      <c r="B123" s="3"/>
      <c r="C123" s="3"/>
      <c r="D123" s="3"/>
      <c r="E123" s="3"/>
      <c r="F123" s="82"/>
      <c r="G123" s="3"/>
      <c r="H123" s="3"/>
      <c r="I123" s="3"/>
      <c r="J123" s="3"/>
      <c r="K123" s="3"/>
      <c r="L123" s="3"/>
      <c r="M123" s="3"/>
      <c r="N123" s="23"/>
      <c r="O123" s="23"/>
    </row>
    <row r="124" spans="1:15" x14ac:dyDescent="0.2">
      <c r="A124" s="3"/>
      <c r="B124" s="3"/>
      <c r="C124" s="3"/>
      <c r="D124" s="3"/>
      <c r="E124" s="3"/>
      <c r="F124" s="82"/>
      <c r="G124" s="3"/>
      <c r="H124" s="3"/>
      <c r="I124" s="3"/>
      <c r="J124" s="3"/>
      <c r="K124" s="3"/>
      <c r="L124" s="3"/>
      <c r="M124" s="3"/>
      <c r="N124" s="24"/>
      <c r="O124" s="24"/>
    </row>
    <row r="125" spans="1:15" x14ac:dyDescent="0.2">
      <c r="A125" s="3"/>
      <c r="B125" s="3"/>
      <c r="C125" s="3"/>
      <c r="D125" s="3"/>
      <c r="E125" s="3"/>
      <c r="F125" s="82"/>
      <c r="G125" s="3"/>
      <c r="H125" s="3"/>
      <c r="I125" s="3"/>
      <c r="J125" s="3"/>
      <c r="K125" s="3"/>
      <c r="L125" s="3"/>
      <c r="M125" s="3"/>
      <c r="N125" s="23"/>
      <c r="O125" s="23"/>
    </row>
    <row r="126" spans="1:15" x14ac:dyDescent="0.2">
      <c r="A126" s="3"/>
      <c r="B126" s="3"/>
      <c r="C126" s="3"/>
      <c r="D126" s="3"/>
      <c r="E126" s="3"/>
      <c r="F126" s="82"/>
      <c r="G126" s="3"/>
      <c r="H126" s="3"/>
      <c r="I126" s="3"/>
      <c r="J126" s="3"/>
      <c r="K126" s="3"/>
      <c r="L126" s="3"/>
      <c r="M126" s="3"/>
      <c r="N126" s="23"/>
      <c r="O126" s="23"/>
    </row>
    <row r="127" spans="1:15" x14ac:dyDescent="0.2">
      <c r="A127" s="3"/>
      <c r="B127" s="3"/>
      <c r="C127" s="3"/>
      <c r="D127" s="3"/>
      <c r="E127" s="3"/>
      <c r="F127" s="82"/>
      <c r="G127" s="3"/>
      <c r="H127" s="3"/>
      <c r="I127" s="3"/>
      <c r="J127" s="3"/>
      <c r="K127" s="3"/>
      <c r="L127" s="3"/>
      <c r="M127" s="3"/>
      <c r="N127" s="23"/>
      <c r="O127" s="23"/>
    </row>
    <row r="128" spans="1:15" x14ac:dyDescent="0.2">
      <c r="A128" s="3"/>
      <c r="B128" s="3"/>
      <c r="C128" s="3"/>
      <c r="D128" s="3"/>
      <c r="E128" s="3"/>
      <c r="F128" s="82"/>
      <c r="G128" s="3"/>
      <c r="H128" s="3"/>
      <c r="I128" s="3"/>
      <c r="J128" s="3"/>
      <c r="K128" s="3"/>
      <c r="L128" s="3"/>
      <c r="M128" s="3"/>
      <c r="N128" s="23"/>
      <c r="O128" s="23"/>
    </row>
    <row r="129" spans="1:15" x14ac:dyDescent="0.2">
      <c r="A129" s="3"/>
      <c r="B129" s="3"/>
      <c r="C129" s="3"/>
      <c r="D129" s="3"/>
      <c r="E129" s="3"/>
      <c r="F129" s="82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">
      <c r="A130" s="3"/>
      <c r="B130" s="3"/>
      <c r="C130" s="3"/>
      <c r="D130" s="3"/>
      <c r="E130" s="3"/>
      <c r="F130" s="82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">
      <c r="A131" s="3"/>
      <c r="B131" s="3"/>
      <c r="C131" s="3"/>
      <c r="D131" s="3"/>
      <c r="E131" s="3"/>
      <c r="F131" s="82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">
      <c r="A132" s="3"/>
      <c r="B132" s="3"/>
      <c r="C132" s="3"/>
      <c r="D132" s="3"/>
      <c r="E132" s="3"/>
      <c r="F132" s="82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">
      <c r="A133" s="3"/>
      <c r="B133" s="3"/>
      <c r="C133" s="3"/>
      <c r="D133" s="3"/>
      <c r="E133" s="3"/>
      <c r="F133" s="82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">
      <c r="A134" s="3"/>
      <c r="B134" s="3"/>
      <c r="C134" s="3"/>
      <c r="D134" s="3"/>
      <c r="E134" s="3"/>
      <c r="F134" s="82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">
      <c r="A135" s="3"/>
      <c r="B135" s="3"/>
      <c r="C135" s="3"/>
      <c r="D135" s="3"/>
      <c r="E135" s="3"/>
      <c r="F135" s="82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">
      <c r="A136" s="3"/>
      <c r="B136" s="3"/>
      <c r="C136" s="3"/>
      <c r="D136" s="3"/>
      <c r="E136" s="3"/>
      <c r="F136" s="82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">
      <c r="A137" s="3"/>
      <c r="B137" s="3"/>
      <c r="C137" s="3"/>
      <c r="D137" s="3"/>
      <c r="E137" s="3"/>
      <c r="F137" s="82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">
      <c r="A138" s="3"/>
      <c r="B138" s="3"/>
      <c r="C138" s="3"/>
      <c r="D138" s="3"/>
      <c r="E138" s="3"/>
      <c r="F138" s="82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">
      <c r="A139" s="3"/>
      <c r="B139" s="3"/>
      <c r="C139" s="3"/>
      <c r="D139" s="3"/>
      <c r="E139" s="3"/>
      <c r="F139" s="82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">
      <c r="A140" s="3"/>
      <c r="B140" s="3"/>
      <c r="C140" s="3"/>
      <c r="D140" s="3"/>
      <c r="E140" s="3"/>
      <c r="F140" s="82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">
      <c r="A141" s="3"/>
      <c r="B141" s="3"/>
      <c r="C141" s="3"/>
      <c r="D141" s="3"/>
      <c r="E141" s="3"/>
      <c r="F141" s="82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">
      <c r="A142" s="3"/>
      <c r="B142" s="3"/>
      <c r="C142" s="3"/>
      <c r="D142" s="3"/>
      <c r="E142" s="3"/>
      <c r="F142" s="82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">
      <c r="A143" s="3"/>
      <c r="B143" s="3"/>
      <c r="C143" s="3"/>
      <c r="D143" s="3"/>
      <c r="E143" s="3"/>
      <c r="F143" s="82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">
      <c r="A144" s="3"/>
      <c r="B144" s="3"/>
      <c r="C144" s="3"/>
      <c r="D144" s="3"/>
      <c r="E144" s="3"/>
      <c r="F144" s="82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">
      <c r="A145" s="3"/>
      <c r="B145" s="3"/>
      <c r="C145" s="3"/>
      <c r="D145" s="3"/>
      <c r="E145" s="3"/>
      <c r="F145" s="82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">
      <c r="A146" s="3"/>
      <c r="B146" s="3"/>
      <c r="C146" s="3"/>
      <c r="D146" s="3"/>
      <c r="E146" s="3"/>
      <c r="F146" s="82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">
      <c r="A147" s="3"/>
      <c r="B147" s="3"/>
      <c r="C147" s="3"/>
      <c r="D147" s="3"/>
      <c r="E147" s="3"/>
      <c r="F147" s="82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">
      <c r="A148" s="3"/>
      <c r="B148" s="3"/>
      <c r="C148" s="3"/>
      <c r="D148" s="3"/>
      <c r="E148" s="3"/>
      <c r="F148" s="82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">
      <c r="A149" s="3"/>
      <c r="B149" s="3"/>
      <c r="C149" s="3"/>
      <c r="D149" s="3"/>
      <c r="E149" s="3"/>
      <c r="F149" s="82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">
      <c r="A150" s="3"/>
      <c r="B150" s="3"/>
      <c r="C150" s="3"/>
      <c r="D150" s="3"/>
      <c r="E150" s="3"/>
      <c r="F150" s="82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">
      <c r="A151" s="3"/>
      <c r="B151" s="3"/>
      <c r="C151" s="3"/>
      <c r="D151" s="3"/>
      <c r="E151" s="3"/>
      <c r="F151" s="82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">
      <c r="A152" s="3"/>
      <c r="B152" s="3"/>
      <c r="C152" s="3"/>
      <c r="D152" s="3"/>
      <c r="E152" s="3"/>
      <c r="F152" s="82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">
      <c r="A153" s="3"/>
      <c r="B153" s="3"/>
      <c r="C153" s="3"/>
      <c r="D153" s="3"/>
      <c r="E153" s="3"/>
      <c r="F153" s="82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">
      <c r="A154" s="3"/>
      <c r="B154" s="3"/>
      <c r="C154" s="3"/>
      <c r="D154" s="3"/>
      <c r="E154" s="3"/>
      <c r="F154" s="82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">
      <c r="A155" s="3"/>
      <c r="B155" s="3"/>
      <c r="C155" s="3"/>
      <c r="D155" s="3"/>
      <c r="E155" s="3"/>
      <c r="F155" s="82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">
      <c r="A156" s="3"/>
      <c r="B156" s="3"/>
      <c r="C156" s="3"/>
      <c r="D156" s="3"/>
      <c r="E156" s="3"/>
      <c r="F156" s="82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">
      <c r="A157" s="3"/>
      <c r="B157" s="3"/>
      <c r="C157" s="3"/>
      <c r="D157" s="3"/>
      <c r="E157" s="3"/>
      <c r="F157" s="82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">
      <c r="A158" s="3"/>
      <c r="B158" s="3"/>
      <c r="C158" s="3"/>
      <c r="D158" s="3"/>
      <c r="E158" s="3"/>
      <c r="F158" s="82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">
      <c r="A159" s="3"/>
      <c r="B159" s="3"/>
      <c r="C159" s="3"/>
      <c r="D159" s="3"/>
      <c r="E159" s="3"/>
      <c r="F159" s="82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">
      <c r="A160" s="3"/>
      <c r="B160" s="3"/>
      <c r="C160" s="3"/>
      <c r="D160" s="3"/>
      <c r="E160" s="3"/>
      <c r="F160" s="82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">
      <c r="A161" s="3"/>
      <c r="B161" s="3"/>
      <c r="C161" s="3"/>
      <c r="D161" s="3"/>
      <c r="E161" s="3"/>
      <c r="F161" s="82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">
      <c r="A162" s="3"/>
      <c r="B162" s="3"/>
      <c r="C162" s="3"/>
      <c r="D162" s="3"/>
      <c r="E162" s="3"/>
      <c r="F162" s="82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">
      <c r="A163" s="3"/>
      <c r="B163" s="3"/>
      <c r="C163" s="3"/>
      <c r="D163" s="3"/>
      <c r="E163" s="3"/>
      <c r="F163" s="82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">
      <c r="A164" s="3"/>
      <c r="B164" s="3"/>
      <c r="C164" s="3"/>
      <c r="D164" s="3"/>
      <c r="E164" s="3"/>
      <c r="F164" s="82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">
      <c r="A165" s="3"/>
      <c r="B165" s="3"/>
      <c r="C165" s="3"/>
      <c r="D165" s="3"/>
      <c r="E165" s="3"/>
      <c r="F165" s="82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">
      <c r="A166" s="3"/>
      <c r="B166" s="3"/>
      <c r="C166" s="3"/>
      <c r="D166" s="3"/>
      <c r="E166" s="3"/>
      <c r="F166" s="82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">
      <c r="A167" s="3"/>
      <c r="B167" s="3"/>
      <c r="C167" s="3"/>
      <c r="D167" s="3"/>
      <c r="E167" s="3"/>
      <c r="F167" s="82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">
      <c r="A168" s="3"/>
      <c r="B168" s="3"/>
      <c r="C168" s="3"/>
      <c r="D168" s="3"/>
      <c r="E168" s="3"/>
      <c r="F168" s="82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">
      <c r="A169" s="3"/>
      <c r="B169" s="3"/>
      <c r="C169" s="3"/>
      <c r="D169" s="3"/>
      <c r="E169" s="3"/>
      <c r="F169" s="82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">
      <c r="A170" s="3"/>
      <c r="B170" s="3"/>
      <c r="C170" s="3"/>
      <c r="D170" s="3"/>
      <c r="E170" s="3"/>
      <c r="F170" s="82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">
      <c r="A171" s="3"/>
      <c r="B171" s="3"/>
      <c r="C171" s="3"/>
      <c r="D171" s="3"/>
      <c r="E171" s="3"/>
      <c r="F171" s="82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">
      <c r="A172" s="3"/>
      <c r="B172" s="3"/>
      <c r="C172" s="3"/>
      <c r="D172" s="3"/>
      <c r="E172" s="3"/>
      <c r="F172" s="82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">
      <c r="A173" s="3"/>
      <c r="B173" s="3"/>
      <c r="C173" s="3"/>
      <c r="D173" s="3"/>
      <c r="E173" s="3"/>
      <c r="F173" s="82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">
      <c r="A174" s="3"/>
      <c r="B174" s="3"/>
      <c r="C174" s="3"/>
      <c r="D174" s="3"/>
      <c r="E174" s="3"/>
      <c r="F174" s="82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">
      <c r="A175" s="3"/>
      <c r="B175" s="3"/>
      <c r="C175" s="3"/>
      <c r="D175" s="3"/>
      <c r="E175" s="3"/>
      <c r="F175" s="82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">
      <c r="A176" s="3"/>
      <c r="B176" s="3"/>
      <c r="C176" s="3"/>
      <c r="D176" s="3"/>
      <c r="E176" s="3"/>
      <c r="F176" s="82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">
      <c r="A177" s="3"/>
      <c r="B177" s="3"/>
      <c r="C177" s="3"/>
      <c r="D177" s="3"/>
      <c r="E177" s="3"/>
      <c r="F177" s="82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">
      <c r="A178" s="3"/>
      <c r="B178" s="3"/>
      <c r="C178" s="3"/>
      <c r="D178" s="3"/>
      <c r="E178" s="3"/>
      <c r="F178" s="82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">
      <c r="A179" s="3"/>
      <c r="B179" s="3"/>
      <c r="C179" s="3"/>
      <c r="D179" s="3"/>
      <c r="E179" s="3"/>
      <c r="F179" s="82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">
      <c r="A180" s="3"/>
      <c r="B180" s="3"/>
      <c r="C180" s="3"/>
      <c r="D180" s="3"/>
      <c r="E180" s="3"/>
      <c r="F180" s="82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">
      <c r="A181" s="3"/>
      <c r="B181" s="3"/>
      <c r="C181" s="3"/>
      <c r="D181" s="3"/>
      <c r="E181" s="3"/>
      <c r="F181" s="82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">
      <c r="A182" s="3"/>
      <c r="B182" s="3"/>
      <c r="C182" s="3"/>
      <c r="D182" s="3"/>
      <c r="E182" s="3"/>
      <c r="F182" s="82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">
      <c r="A183" s="3"/>
      <c r="B183" s="3"/>
      <c r="C183" s="3"/>
      <c r="D183" s="3"/>
      <c r="E183" s="3"/>
      <c r="F183" s="82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">
      <c r="A184" s="3"/>
      <c r="B184" s="3"/>
      <c r="C184" s="3"/>
      <c r="D184" s="3"/>
      <c r="E184" s="3"/>
      <c r="F184" s="82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">
      <c r="A185" s="3"/>
      <c r="B185" s="3"/>
      <c r="C185" s="3"/>
      <c r="D185" s="3"/>
      <c r="E185" s="3"/>
      <c r="F185" s="82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">
      <c r="A186" s="3"/>
      <c r="B186" s="3"/>
      <c r="C186" s="3"/>
      <c r="D186" s="3"/>
      <c r="E186" s="3"/>
      <c r="F186" s="82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">
      <c r="A187" s="3"/>
      <c r="B187" s="3"/>
      <c r="C187" s="3"/>
      <c r="D187" s="3"/>
      <c r="E187" s="3"/>
      <c r="F187" s="82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">
      <c r="A188" s="3"/>
      <c r="B188" s="3"/>
      <c r="C188" s="3"/>
      <c r="D188" s="3"/>
      <c r="E188" s="3"/>
      <c r="F188" s="82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">
      <c r="A189" s="3"/>
      <c r="B189" s="3"/>
      <c r="C189" s="3"/>
      <c r="D189" s="3"/>
      <c r="E189" s="3"/>
      <c r="F189" s="82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">
      <c r="A190" s="3"/>
      <c r="B190" s="3"/>
      <c r="C190" s="3"/>
      <c r="D190" s="3"/>
      <c r="E190" s="3"/>
      <c r="F190" s="82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">
      <c r="A191" s="3"/>
      <c r="B191" s="3"/>
      <c r="C191" s="3"/>
      <c r="D191" s="3"/>
      <c r="E191" s="3"/>
      <c r="F191" s="82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">
      <c r="A192" s="3"/>
      <c r="B192" s="3"/>
      <c r="C192" s="3"/>
      <c r="D192" s="3"/>
      <c r="E192" s="3"/>
      <c r="F192" s="82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">
      <c r="A193" s="3"/>
      <c r="B193" s="3"/>
      <c r="C193" s="3"/>
      <c r="D193" s="3"/>
      <c r="E193" s="3"/>
      <c r="F193" s="82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">
      <c r="A194" s="3"/>
      <c r="B194" s="3"/>
      <c r="C194" s="3"/>
      <c r="D194" s="3"/>
      <c r="E194" s="3"/>
      <c r="F194" s="82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">
      <c r="A195" s="3"/>
      <c r="B195" s="3"/>
      <c r="C195" s="3"/>
      <c r="D195" s="3"/>
      <c r="E195" s="3"/>
      <c r="F195" s="82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">
      <c r="A196" s="3"/>
      <c r="B196" s="3"/>
      <c r="C196" s="3"/>
      <c r="D196" s="3"/>
      <c r="E196" s="3"/>
      <c r="F196" s="82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">
      <c r="A197" s="3"/>
      <c r="B197" s="3"/>
      <c r="C197" s="3"/>
      <c r="D197" s="3"/>
      <c r="E197" s="3"/>
      <c r="F197" s="82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">
      <c r="A198" s="3"/>
      <c r="B198" s="3"/>
      <c r="C198" s="3"/>
      <c r="D198" s="3"/>
      <c r="E198" s="3"/>
      <c r="F198" s="82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">
      <c r="A199" s="3"/>
      <c r="B199" s="3"/>
      <c r="C199" s="3"/>
      <c r="D199" s="3"/>
      <c r="E199" s="3"/>
      <c r="F199" s="82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">
      <c r="A200" s="3"/>
      <c r="B200" s="3"/>
      <c r="C200" s="3"/>
      <c r="D200" s="3"/>
      <c r="E200" s="3"/>
      <c r="F200" s="82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">
      <c r="A201" s="3"/>
      <c r="B201" s="3"/>
      <c r="C201" s="3"/>
      <c r="D201" s="3"/>
      <c r="E201" s="3"/>
      <c r="F201" s="82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">
      <c r="A202" s="3"/>
      <c r="B202" s="3"/>
      <c r="C202" s="3"/>
      <c r="D202" s="3"/>
      <c r="E202" s="3"/>
      <c r="F202" s="82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">
      <c r="A203" s="3"/>
      <c r="B203" s="3"/>
      <c r="C203" s="3"/>
      <c r="D203" s="3"/>
      <c r="E203" s="3"/>
      <c r="F203" s="82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">
      <c r="A204" s="3"/>
      <c r="B204" s="3"/>
      <c r="C204" s="3"/>
      <c r="D204" s="3"/>
      <c r="E204" s="3"/>
      <c r="F204" s="82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">
      <c r="A205" s="3"/>
      <c r="B205" s="3"/>
      <c r="C205" s="3"/>
      <c r="D205" s="3"/>
      <c r="E205" s="3"/>
      <c r="F205" s="82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">
      <c r="A206" s="3"/>
      <c r="B206" s="3"/>
      <c r="C206" s="3"/>
      <c r="D206" s="3"/>
      <c r="E206" s="3"/>
      <c r="F206" s="82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">
      <c r="A207" s="3"/>
      <c r="B207" s="3"/>
      <c r="C207" s="3"/>
      <c r="D207" s="3"/>
      <c r="E207" s="3"/>
      <c r="F207" s="82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">
      <c r="A208" s="3"/>
      <c r="B208" s="3"/>
      <c r="C208" s="3"/>
      <c r="D208" s="3"/>
      <c r="E208" s="3"/>
      <c r="F208" s="82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">
      <c r="A209" s="3"/>
      <c r="B209" s="3"/>
      <c r="C209" s="3"/>
      <c r="D209" s="3"/>
      <c r="E209" s="3"/>
      <c r="F209" s="82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">
      <c r="A210" s="3"/>
      <c r="B210" s="3"/>
      <c r="C210" s="3"/>
      <c r="D210" s="3"/>
      <c r="E210" s="3"/>
      <c r="F210" s="82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">
      <c r="A211" s="3"/>
      <c r="B211" s="3"/>
      <c r="C211" s="3"/>
      <c r="D211" s="3"/>
      <c r="E211" s="3"/>
      <c r="F211" s="82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">
      <c r="A212" s="3"/>
      <c r="B212" s="3"/>
      <c r="C212" s="3"/>
      <c r="D212" s="3"/>
      <c r="E212" s="3"/>
      <c r="F212" s="82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">
      <c r="A213" s="3"/>
      <c r="B213" s="3"/>
      <c r="C213" s="3"/>
      <c r="D213" s="3"/>
      <c r="E213" s="3"/>
      <c r="F213" s="82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3"/>
      <c r="B214" s="3"/>
      <c r="C214" s="3"/>
      <c r="D214" s="3"/>
      <c r="E214" s="3"/>
      <c r="F214" s="82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">
      <c r="A215" s="3"/>
      <c r="B215" s="3"/>
      <c r="C215" s="3"/>
      <c r="D215" s="3"/>
      <c r="E215" s="3"/>
      <c r="F215" s="82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">
      <c r="A216" s="3"/>
      <c r="B216" s="3"/>
      <c r="C216" s="3"/>
      <c r="D216" s="3"/>
      <c r="E216" s="3"/>
      <c r="F216" s="82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">
      <c r="A217" s="3"/>
      <c r="B217" s="3"/>
      <c r="C217" s="3"/>
      <c r="D217" s="3"/>
      <c r="E217" s="3"/>
      <c r="F217" s="82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">
      <c r="A218" s="3"/>
      <c r="B218" s="3"/>
      <c r="C218" s="3"/>
      <c r="D218" s="3"/>
      <c r="E218" s="3"/>
      <c r="F218" s="82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">
      <c r="A219" s="3"/>
      <c r="B219" s="3"/>
      <c r="C219" s="3"/>
      <c r="D219" s="3"/>
      <c r="E219" s="3"/>
      <c r="F219" s="82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">
      <c r="A220" s="3"/>
      <c r="B220" s="3"/>
      <c r="C220" s="3"/>
      <c r="D220" s="3"/>
      <c r="E220" s="3"/>
      <c r="F220" s="82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">
      <c r="A221" s="3"/>
      <c r="B221" s="3"/>
      <c r="C221" s="3"/>
      <c r="D221" s="3"/>
      <c r="E221" s="3"/>
      <c r="F221" s="82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">
      <c r="A222" s="3"/>
      <c r="B222" s="3"/>
      <c r="C222" s="3"/>
      <c r="D222" s="3"/>
      <c r="E222" s="3"/>
      <c r="F222" s="82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">
      <c r="A223" s="3"/>
      <c r="B223" s="3"/>
      <c r="C223" s="3"/>
      <c r="D223" s="3"/>
      <c r="E223" s="3"/>
      <c r="F223" s="82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">
      <c r="A224" s="3"/>
      <c r="B224" s="3"/>
      <c r="C224" s="3"/>
      <c r="D224" s="3"/>
      <c r="E224" s="3"/>
      <c r="F224" s="82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">
      <c r="A225" s="3"/>
      <c r="B225" s="3"/>
      <c r="C225" s="3"/>
      <c r="D225" s="3"/>
      <c r="E225" s="3"/>
      <c r="F225" s="82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">
      <c r="A226" s="3"/>
      <c r="B226" s="3"/>
      <c r="C226" s="3"/>
      <c r="D226" s="3"/>
      <c r="E226" s="3"/>
      <c r="F226" s="82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">
      <c r="A227" s="3"/>
      <c r="B227" s="3"/>
      <c r="C227" s="3"/>
      <c r="D227" s="3"/>
      <c r="E227" s="3"/>
      <c r="F227" s="82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">
      <c r="A228" s="3"/>
      <c r="B228" s="3"/>
      <c r="C228" s="3"/>
      <c r="D228" s="3"/>
      <c r="E228" s="3"/>
      <c r="F228" s="82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">
      <c r="A229" s="3"/>
      <c r="B229" s="3"/>
      <c r="C229" s="3"/>
      <c r="D229" s="3"/>
      <c r="E229" s="3"/>
      <c r="F229" s="82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">
      <c r="A230" s="3"/>
      <c r="B230" s="3"/>
      <c r="C230" s="3"/>
      <c r="D230" s="3"/>
      <c r="E230" s="3"/>
      <c r="F230" s="82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">
      <c r="A231" s="3"/>
      <c r="B231" s="3"/>
      <c r="C231" s="3"/>
      <c r="D231" s="3"/>
      <c r="E231" s="3"/>
      <c r="F231" s="82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">
      <c r="A232" s="3"/>
      <c r="B232" s="3"/>
      <c r="C232" s="3"/>
      <c r="D232" s="3"/>
      <c r="E232" s="3"/>
      <c r="F232" s="82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">
      <c r="A233" s="3"/>
      <c r="B233" s="3"/>
      <c r="C233" s="3"/>
      <c r="D233" s="3"/>
      <c r="E233" s="3"/>
      <c r="F233" s="82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">
      <c r="A234" s="3"/>
      <c r="B234" s="3"/>
      <c r="C234" s="3"/>
      <c r="D234" s="3"/>
      <c r="E234" s="3"/>
      <c r="F234" s="82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">
      <c r="A235" s="3"/>
      <c r="B235" s="3"/>
      <c r="C235" s="3"/>
      <c r="D235" s="3"/>
      <c r="E235" s="3"/>
      <c r="F235" s="82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">
      <c r="A236" s="3"/>
      <c r="B236" s="3"/>
      <c r="C236" s="3"/>
      <c r="D236" s="3"/>
      <c r="E236" s="3"/>
      <c r="F236" s="82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">
      <c r="A237" s="3"/>
      <c r="B237" s="3"/>
      <c r="C237" s="3"/>
      <c r="D237" s="3"/>
      <c r="E237" s="3"/>
      <c r="F237" s="82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">
      <c r="A238" s="3"/>
      <c r="B238" s="3"/>
      <c r="C238" s="3"/>
      <c r="D238" s="3"/>
      <c r="E238" s="3"/>
      <c r="F238" s="82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">
      <c r="A239" s="3"/>
      <c r="B239" s="3"/>
      <c r="C239" s="3"/>
      <c r="D239" s="3"/>
      <c r="E239" s="3"/>
      <c r="F239" s="82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">
      <c r="A240" s="3"/>
      <c r="B240" s="3"/>
      <c r="C240" s="3"/>
      <c r="D240" s="3"/>
      <c r="E240" s="3"/>
      <c r="F240" s="82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">
      <c r="A241" s="3"/>
      <c r="B241" s="3"/>
      <c r="C241" s="3"/>
      <c r="D241" s="3"/>
      <c r="E241" s="3"/>
      <c r="F241" s="82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">
      <c r="A242" s="3"/>
      <c r="B242" s="3"/>
      <c r="C242" s="3"/>
      <c r="D242" s="3"/>
      <c r="E242" s="3"/>
      <c r="F242" s="82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">
      <c r="A243" s="3"/>
      <c r="B243" s="3"/>
      <c r="C243" s="3"/>
      <c r="D243" s="3"/>
      <c r="E243" s="3"/>
      <c r="F243" s="82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">
      <c r="A244" s="3"/>
      <c r="B244" s="3"/>
      <c r="C244" s="3"/>
      <c r="D244" s="3"/>
      <c r="E244" s="3"/>
      <c r="F244" s="82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">
      <c r="A245" s="3"/>
      <c r="B245" s="3"/>
      <c r="C245" s="3"/>
      <c r="D245" s="3"/>
      <c r="E245" s="3"/>
      <c r="F245" s="82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">
      <c r="A246" s="3"/>
      <c r="B246" s="3"/>
      <c r="C246" s="3"/>
      <c r="D246" s="3"/>
      <c r="E246" s="3"/>
      <c r="F246" s="82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">
      <c r="A247" s="3"/>
      <c r="B247" s="3"/>
      <c r="C247" s="3"/>
      <c r="D247" s="3"/>
      <c r="E247" s="3"/>
      <c r="F247" s="82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">
      <c r="A248" s="3"/>
      <c r="B248" s="3"/>
      <c r="C248" s="3"/>
      <c r="D248" s="3"/>
      <c r="E248" s="3"/>
      <c r="F248" s="82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">
      <c r="A249" s="3"/>
      <c r="B249" s="3"/>
      <c r="C249" s="3"/>
      <c r="D249" s="3"/>
      <c r="E249" s="3"/>
      <c r="F249" s="82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3"/>
      <c r="B250" s="3"/>
      <c r="C250" s="3"/>
      <c r="D250" s="3"/>
      <c r="E250" s="3"/>
      <c r="F250" s="82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">
      <c r="A251" s="3"/>
      <c r="B251" s="3"/>
      <c r="C251" s="3"/>
      <c r="D251" s="3"/>
      <c r="E251" s="3"/>
      <c r="F251" s="82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">
      <c r="A252" s="3"/>
      <c r="B252" s="3"/>
      <c r="C252" s="3"/>
      <c r="D252" s="3"/>
      <c r="E252" s="3"/>
      <c r="F252" s="82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">
      <c r="A253" s="3"/>
      <c r="B253" s="3"/>
      <c r="C253" s="3"/>
      <c r="D253" s="3"/>
      <c r="E253" s="3"/>
      <c r="F253" s="82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">
      <c r="A254" s="3"/>
      <c r="B254" s="3"/>
      <c r="C254" s="3"/>
      <c r="D254" s="3"/>
      <c r="E254" s="3"/>
      <c r="F254" s="82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">
      <c r="A255" s="3"/>
      <c r="B255" s="3"/>
      <c r="C255" s="3"/>
      <c r="D255" s="3"/>
      <c r="E255" s="3"/>
      <c r="F255" s="82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">
      <c r="A256" s="3"/>
      <c r="B256" s="3"/>
      <c r="C256" s="3"/>
      <c r="D256" s="3"/>
      <c r="E256" s="3"/>
      <c r="F256" s="82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">
      <c r="A257" s="3"/>
      <c r="B257" s="3"/>
      <c r="C257" s="3"/>
      <c r="D257" s="3"/>
      <c r="E257" s="3"/>
      <c r="F257" s="82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">
      <c r="A258" s="3"/>
      <c r="B258" s="3"/>
      <c r="C258" s="3"/>
      <c r="D258" s="3"/>
      <c r="E258" s="3"/>
      <c r="F258" s="82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">
      <c r="A259" s="3"/>
      <c r="B259" s="3"/>
      <c r="C259" s="3"/>
      <c r="D259" s="3"/>
      <c r="E259" s="3"/>
      <c r="F259" s="82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">
      <c r="A260" s="3"/>
      <c r="B260" s="3"/>
      <c r="C260" s="3"/>
      <c r="D260" s="3"/>
      <c r="E260" s="3"/>
      <c r="F260" s="82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">
      <c r="A261" s="3"/>
      <c r="B261" s="3"/>
      <c r="C261" s="3"/>
      <c r="D261" s="3"/>
      <c r="E261" s="3"/>
      <c r="F261" s="82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">
      <c r="A262" s="3"/>
      <c r="B262" s="3"/>
      <c r="C262" s="3"/>
      <c r="D262" s="3"/>
      <c r="E262" s="3"/>
      <c r="F262" s="82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">
      <c r="A263" s="3"/>
      <c r="B263" s="3"/>
      <c r="C263" s="3"/>
      <c r="D263" s="3"/>
      <c r="E263" s="3"/>
      <c r="F263" s="82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">
      <c r="A264" s="3"/>
      <c r="B264" s="7"/>
      <c r="C264" s="3"/>
      <c r="D264" s="3"/>
      <c r="E264" s="3"/>
      <c r="F264" s="82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">
      <c r="A265" s="3"/>
      <c r="B265" s="7"/>
      <c r="C265" s="3"/>
      <c r="D265" s="3"/>
      <c r="E265" s="3"/>
      <c r="F265" s="82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">
      <c r="A266" s="18"/>
      <c r="B266" s="7"/>
      <c r="C266" s="3"/>
      <c r="D266" s="3"/>
      <c r="E266" s="3"/>
      <c r="F266" s="82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">
      <c r="A267" s="18"/>
      <c r="B267" s="7"/>
      <c r="C267" s="3"/>
      <c r="D267" s="3"/>
      <c r="E267" s="3"/>
      <c r="F267" s="82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18"/>
      <c r="B268" s="7"/>
      <c r="C268" s="3"/>
      <c r="D268" s="3"/>
      <c r="E268" s="3"/>
      <c r="F268" s="82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">
      <c r="A269" s="18"/>
      <c r="B269" s="7"/>
      <c r="C269" s="3"/>
      <c r="D269" s="3"/>
      <c r="E269" s="3"/>
      <c r="F269" s="82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">
      <c r="A270" s="18"/>
      <c r="B270" s="7"/>
      <c r="C270" s="3"/>
      <c r="D270" s="3"/>
      <c r="E270" s="3"/>
      <c r="F270" s="82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">
      <c r="A271" s="18"/>
      <c r="B271" s="7"/>
      <c r="C271" s="3"/>
      <c r="D271" s="3"/>
      <c r="E271" s="3"/>
      <c r="F271" s="82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">
      <c r="A272" s="18"/>
      <c r="B272" s="7"/>
      <c r="C272" s="3"/>
      <c r="D272" s="3"/>
      <c r="E272" s="3"/>
      <c r="F272" s="82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">
      <c r="A273" s="18"/>
      <c r="B273" s="7"/>
      <c r="C273" s="3"/>
      <c r="D273" s="3"/>
      <c r="E273" s="3"/>
      <c r="F273" s="82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">
      <c r="A274" s="18"/>
      <c r="B274" s="7"/>
      <c r="C274" s="3"/>
      <c r="D274" s="3"/>
      <c r="E274" s="3"/>
      <c r="F274" s="82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">
      <c r="A275" s="18"/>
      <c r="B275" s="7"/>
      <c r="C275" s="3"/>
      <c r="D275" s="3"/>
      <c r="E275" s="3"/>
      <c r="F275" s="82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">
      <c r="A276" s="18"/>
      <c r="B276" s="7"/>
      <c r="C276" s="3"/>
      <c r="D276" s="3"/>
      <c r="E276" s="3"/>
      <c r="F276" s="82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">
      <c r="A277" s="18"/>
      <c r="B277" s="7"/>
      <c r="C277" s="3"/>
      <c r="D277" s="3"/>
      <c r="E277" s="3"/>
      <c r="F277" s="82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">
      <c r="A278" s="18"/>
      <c r="B278" s="7"/>
      <c r="C278" s="3"/>
      <c r="D278" s="3"/>
      <c r="E278" s="3"/>
      <c r="F278" s="82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">
      <c r="A279" s="18"/>
      <c r="B279" s="7"/>
      <c r="C279" s="3"/>
      <c r="D279" s="3"/>
      <c r="E279" s="3"/>
      <c r="F279" s="82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">
      <c r="A280" s="18"/>
      <c r="B280" s="7"/>
      <c r="C280" s="3"/>
      <c r="D280" s="3"/>
      <c r="E280" s="3"/>
      <c r="F280" s="82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">
      <c r="A281" s="18"/>
      <c r="B281" s="7"/>
      <c r="C281" s="3"/>
      <c r="D281" s="3"/>
      <c r="E281" s="3"/>
      <c r="F281" s="82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">
      <c r="A282" s="18"/>
      <c r="B282" s="7"/>
      <c r="C282" s="3"/>
      <c r="D282" s="3"/>
      <c r="E282" s="3"/>
      <c r="F282" s="82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18"/>
      <c r="B283" s="7"/>
      <c r="C283" s="3"/>
      <c r="D283" s="3"/>
      <c r="E283" s="3"/>
      <c r="F283" s="82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18"/>
      <c r="B284" s="7"/>
      <c r="C284" s="3"/>
      <c r="D284" s="3"/>
      <c r="E284" s="3"/>
      <c r="F284" s="82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">
      <c r="A285" s="18"/>
      <c r="B285" s="7"/>
      <c r="C285" s="3"/>
      <c r="D285" s="3"/>
      <c r="E285" s="3"/>
      <c r="F285" s="82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">
      <c r="A286" s="18"/>
      <c r="B286" s="7"/>
      <c r="C286" s="3"/>
      <c r="D286" s="3"/>
      <c r="E286" s="3"/>
      <c r="F286" s="82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18"/>
      <c r="B287" s="7"/>
      <c r="C287" s="3"/>
      <c r="D287" s="3"/>
      <c r="E287" s="3"/>
      <c r="F287" s="82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18"/>
      <c r="B288" s="7"/>
      <c r="C288" s="3"/>
      <c r="D288" s="3"/>
      <c r="E288" s="3"/>
      <c r="F288" s="82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18"/>
      <c r="B289" s="7"/>
      <c r="C289" s="3"/>
      <c r="D289" s="3"/>
      <c r="E289" s="3"/>
      <c r="F289" s="82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18"/>
      <c r="B290" s="7"/>
      <c r="C290" s="3"/>
      <c r="D290" s="3"/>
      <c r="E290" s="3"/>
      <c r="F290" s="82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">
      <c r="A291" s="18"/>
      <c r="B291" s="7"/>
      <c r="C291" s="3"/>
      <c r="D291" s="3"/>
      <c r="E291" s="3"/>
      <c r="F291" s="82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">
      <c r="A292" s="18"/>
      <c r="B292" s="7"/>
      <c r="C292" s="3"/>
      <c r="D292" s="3"/>
      <c r="E292" s="3"/>
      <c r="F292" s="82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">
      <c r="A293" s="18"/>
      <c r="B293" s="7"/>
      <c r="C293" s="3"/>
      <c r="D293" s="3"/>
      <c r="E293" s="3"/>
      <c r="F293" s="82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">
      <c r="A294" s="18"/>
      <c r="B294" s="7"/>
      <c r="C294" s="3"/>
      <c r="D294" s="3"/>
      <c r="E294" s="3"/>
      <c r="F294" s="82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">
      <c r="A295" s="18"/>
      <c r="B295" s="7"/>
      <c r="C295" s="3"/>
      <c r="D295" s="3"/>
      <c r="E295" s="3"/>
      <c r="F295" s="82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">
      <c r="A296" s="18"/>
      <c r="B296" s="7"/>
      <c r="C296" s="3"/>
      <c r="D296" s="3"/>
      <c r="E296" s="3"/>
      <c r="F296" s="82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">
      <c r="A297" s="18"/>
      <c r="B297" s="7"/>
      <c r="C297" s="3"/>
      <c r="D297" s="3"/>
      <c r="E297" s="3"/>
      <c r="F297" s="82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">
      <c r="A298" s="18"/>
      <c r="B298" s="7"/>
      <c r="C298" s="3"/>
      <c r="D298" s="3"/>
      <c r="E298" s="3"/>
      <c r="F298" s="82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">
      <c r="A299" s="18"/>
      <c r="B299" s="7"/>
      <c r="C299" s="3"/>
      <c r="D299" s="3"/>
      <c r="E299" s="3"/>
      <c r="F299" s="82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">
      <c r="A300" s="18"/>
      <c r="B300" s="7"/>
      <c r="C300" s="3"/>
      <c r="D300" s="3"/>
      <c r="E300" s="3"/>
      <c r="F300" s="82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">
      <c r="A301" s="18"/>
      <c r="B301" s="7"/>
      <c r="C301" s="3"/>
      <c r="D301" s="3"/>
      <c r="E301" s="3"/>
      <c r="F301" s="82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">
      <c r="A302" s="18"/>
      <c r="B302" s="7"/>
      <c r="C302" s="3"/>
      <c r="D302" s="3"/>
      <c r="E302" s="3"/>
      <c r="F302" s="82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">
      <c r="A303" s="18"/>
      <c r="B303" s="7"/>
      <c r="C303" s="3"/>
      <c r="D303" s="3"/>
      <c r="E303" s="3"/>
      <c r="F303" s="82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">
      <c r="A304" s="18"/>
      <c r="B304" s="7"/>
      <c r="C304" s="3"/>
      <c r="D304" s="3"/>
      <c r="E304" s="3"/>
      <c r="F304" s="82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">
      <c r="A305" s="18"/>
      <c r="B305" s="7"/>
      <c r="C305" s="3"/>
      <c r="D305" s="3"/>
      <c r="E305" s="3"/>
      <c r="F305" s="82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">
      <c r="A306" s="18"/>
      <c r="B306" s="7"/>
      <c r="C306" s="3"/>
      <c r="D306" s="3"/>
      <c r="E306" s="3"/>
      <c r="F306" s="82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">
      <c r="A307" s="18"/>
      <c r="B307" s="7"/>
      <c r="C307" s="3"/>
      <c r="D307" s="3"/>
      <c r="E307" s="3"/>
      <c r="F307" s="82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">
      <c r="A308" s="18"/>
      <c r="B308" s="7"/>
      <c r="C308" s="3"/>
      <c r="D308" s="3"/>
      <c r="E308" s="3"/>
      <c r="F308" s="82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">
      <c r="A309" s="18"/>
      <c r="B309" s="7"/>
      <c r="C309" s="3"/>
      <c r="D309" s="3"/>
      <c r="E309" s="3"/>
      <c r="F309" s="82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">
      <c r="A310" s="18"/>
      <c r="B310" s="7"/>
      <c r="C310" s="3"/>
      <c r="D310" s="3"/>
      <c r="E310" s="3"/>
      <c r="F310" s="82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">
      <c r="A311" s="18"/>
      <c r="B311" s="7"/>
      <c r="C311" s="3"/>
      <c r="D311" s="3"/>
      <c r="E311" s="3"/>
      <c r="F311" s="82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">
      <c r="A312" s="18"/>
      <c r="B312" s="7"/>
      <c r="C312" s="3"/>
      <c r="D312" s="3"/>
      <c r="E312" s="3"/>
      <c r="F312" s="82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">
      <c r="A313" s="18"/>
      <c r="B313" s="7"/>
      <c r="C313" s="3"/>
      <c r="D313" s="3"/>
      <c r="E313" s="3"/>
      <c r="F313" s="82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">
      <c r="A314" s="18"/>
      <c r="B314" s="7"/>
      <c r="C314" s="3"/>
      <c r="D314" s="3"/>
      <c r="E314" s="3"/>
      <c r="F314" s="82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">
      <c r="A315" s="18"/>
      <c r="B315" s="7"/>
      <c r="C315" s="3"/>
      <c r="D315" s="3"/>
      <c r="E315" s="3"/>
      <c r="F315" s="82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">
      <c r="A316" s="18"/>
      <c r="B316" s="7"/>
      <c r="C316" s="3"/>
      <c r="D316" s="3"/>
      <c r="E316" s="3"/>
      <c r="F316" s="82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">
      <c r="A317" s="18"/>
      <c r="B317" s="7"/>
      <c r="C317" s="3"/>
      <c r="D317" s="3"/>
      <c r="E317" s="3"/>
      <c r="F317" s="82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">
      <c r="A318" s="18"/>
      <c r="B318" s="7"/>
      <c r="C318" s="3"/>
      <c r="D318" s="3"/>
      <c r="E318" s="3"/>
      <c r="F318" s="82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">
      <c r="A319" s="18"/>
      <c r="B319" s="7"/>
      <c r="C319" s="3"/>
      <c r="D319" s="3"/>
      <c r="E319" s="3"/>
      <c r="F319" s="82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">
      <c r="A320" s="18"/>
      <c r="B320" s="7"/>
      <c r="C320" s="3"/>
      <c r="D320" s="3"/>
      <c r="E320" s="3"/>
      <c r="F320" s="82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">
      <c r="A321" s="18"/>
      <c r="B321" s="7"/>
      <c r="C321" s="3"/>
      <c r="D321" s="3"/>
      <c r="E321" s="3"/>
      <c r="F321" s="82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">
      <c r="A322" s="18"/>
      <c r="B322" s="7"/>
      <c r="C322" s="3"/>
      <c r="D322" s="3"/>
      <c r="E322" s="3"/>
      <c r="F322" s="82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18"/>
      <c r="B323" s="7"/>
      <c r="C323" s="3"/>
      <c r="D323" s="3"/>
      <c r="E323" s="3"/>
      <c r="F323" s="82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">
      <c r="A324" s="18"/>
      <c r="B324" s="7"/>
      <c r="C324" s="3"/>
      <c r="D324" s="3"/>
      <c r="E324" s="3"/>
      <c r="F324" s="82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">
      <c r="A325" s="18"/>
      <c r="B325" s="7"/>
      <c r="C325" s="3"/>
      <c r="D325" s="3"/>
      <c r="E325" s="3"/>
      <c r="F325" s="82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">
      <c r="A326" s="18"/>
      <c r="B326" s="7"/>
      <c r="C326" s="3"/>
      <c r="D326" s="3"/>
      <c r="E326" s="3"/>
      <c r="F326" s="82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">
      <c r="A327" s="18"/>
      <c r="B327" s="7"/>
      <c r="C327" s="3"/>
      <c r="D327" s="3"/>
      <c r="E327" s="3"/>
      <c r="F327" s="82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">
      <c r="A328" s="18"/>
      <c r="B328" s="7"/>
      <c r="C328" s="3"/>
      <c r="D328" s="3"/>
      <c r="E328" s="3"/>
      <c r="F328" s="82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">
      <c r="A329" s="18"/>
      <c r="B329" s="7"/>
      <c r="C329" s="3"/>
      <c r="D329" s="3"/>
      <c r="E329" s="3"/>
      <c r="F329" s="82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">
      <c r="A330" s="18"/>
      <c r="B330" s="7"/>
      <c r="C330" s="3"/>
      <c r="D330" s="3"/>
      <c r="E330" s="3"/>
      <c r="F330" s="82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">
      <c r="A331" s="18"/>
      <c r="B331" s="7"/>
      <c r="C331" s="3"/>
      <c r="D331" s="3"/>
      <c r="E331" s="3"/>
      <c r="F331" s="82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">
      <c r="A332" s="18"/>
      <c r="B332" s="7"/>
      <c r="C332" s="3"/>
      <c r="D332" s="3"/>
      <c r="E332" s="3"/>
      <c r="F332" s="82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">
      <c r="A333" s="18"/>
      <c r="B333" s="7"/>
      <c r="C333" s="3"/>
      <c r="D333" s="3"/>
      <c r="E333" s="3"/>
      <c r="F333" s="82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">
      <c r="A334" s="18"/>
      <c r="B334" s="7"/>
      <c r="C334" s="3"/>
      <c r="D334" s="3"/>
      <c r="E334" s="3"/>
      <c r="F334" s="82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">
      <c r="A335" s="18"/>
      <c r="B335" s="7"/>
      <c r="C335" s="3"/>
      <c r="D335" s="3"/>
      <c r="E335" s="3"/>
      <c r="F335" s="82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">
      <c r="A336" s="18"/>
      <c r="B336" s="7"/>
      <c r="C336" s="3"/>
      <c r="D336" s="3"/>
      <c r="E336" s="3"/>
      <c r="F336" s="82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">
      <c r="A337" s="18"/>
      <c r="B337" s="7"/>
      <c r="C337" s="3"/>
      <c r="D337" s="3"/>
      <c r="E337" s="3"/>
      <c r="F337" s="82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">
      <c r="A338" s="18"/>
      <c r="B338" s="7"/>
      <c r="C338" s="3"/>
      <c r="D338" s="3"/>
      <c r="E338" s="3"/>
      <c r="F338" s="82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">
      <c r="A339" s="18"/>
      <c r="B339" s="7"/>
      <c r="C339" s="3"/>
      <c r="D339" s="3"/>
      <c r="E339" s="3"/>
      <c r="F339" s="82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">
      <c r="A340" s="18"/>
      <c r="B340" s="7"/>
      <c r="C340" s="3"/>
      <c r="D340" s="3"/>
      <c r="E340" s="3"/>
      <c r="F340" s="82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">
      <c r="A341" s="18"/>
      <c r="B341" s="7"/>
      <c r="C341" s="3"/>
      <c r="D341" s="3"/>
      <c r="E341" s="3"/>
      <c r="F341" s="82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">
      <c r="A342" s="18"/>
      <c r="B342" s="7"/>
      <c r="C342" s="3"/>
      <c r="D342" s="3"/>
      <c r="E342" s="3"/>
      <c r="F342" s="82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">
      <c r="A343" s="18"/>
      <c r="B343" s="7"/>
      <c r="C343" s="3"/>
      <c r="D343" s="3"/>
      <c r="E343" s="3"/>
      <c r="F343" s="82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">
      <c r="A344" s="18"/>
      <c r="B344" s="7"/>
      <c r="C344" s="3"/>
      <c r="D344" s="3"/>
      <c r="E344" s="3"/>
      <c r="F344" s="82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">
      <c r="A345" s="18"/>
      <c r="B345" s="7"/>
      <c r="C345" s="3"/>
      <c r="D345" s="3"/>
      <c r="E345" s="3"/>
      <c r="F345" s="82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">
      <c r="A346" s="18"/>
      <c r="B346" s="7"/>
      <c r="C346" s="3"/>
      <c r="D346" s="3"/>
      <c r="E346" s="3"/>
      <c r="F346" s="82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">
      <c r="A347" s="18"/>
      <c r="B347" s="7"/>
      <c r="C347" s="3"/>
      <c r="D347" s="3"/>
      <c r="E347" s="3"/>
      <c r="F347" s="82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">
      <c r="A348" s="18"/>
      <c r="B348" s="7"/>
      <c r="C348" s="3"/>
      <c r="D348" s="3"/>
      <c r="E348" s="3"/>
      <c r="F348" s="82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">
      <c r="A349" s="18"/>
      <c r="B349" s="7"/>
      <c r="C349" s="3"/>
      <c r="D349" s="3"/>
      <c r="E349" s="3"/>
      <c r="F349" s="82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">
      <c r="A350" s="18"/>
      <c r="B350" s="7"/>
      <c r="C350" s="3"/>
      <c r="D350" s="3"/>
      <c r="E350" s="3"/>
      <c r="F350" s="82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">
      <c r="A351" s="18"/>
      <c r="B351" s="7"/>
      <c r="C351" s="3"/>
      <c r="D351" s="3"/>
      <c r="E351" s="3"/>
      <c r="F351" s="82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">
      <c r="A352" s="18"/>
      <c r="B352" s="7"/>
      <c r="C352" s="3"/>
      <c r="D352" s="3"/>
      <c r="E352" s="3"/>
      <c r="F352" s="82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">
      <c r="A353" s="18"/>
      <c r="B353" s="7"/>
      <c r="C353" s="3"/>
      <c r="D353" s="3"/>
      <c r="E353" s="3"/>
      <c r="F353" s="82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">
      <c r="A354" s="18"/>
      <c r="B354" s="7"/>
      <c r="C354" s="3"/>
      <c r="D354" s="3"/>
      <c r="E354" s="3"/>
      <c r="F354" s="82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">
      <c r="A355" s="18"/>
      <c r="B355" s="7"/>
      <c r="C355" s="3"/>
      <c r="D355" s="3"/>
      <c r="E355" s="3"/>
      <c r="F355" s="82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">
      <c r="A356" s="18"/>
      <c r="B356" s="7"/>
      <c r="C356" s="3"/>
      <c r="D356" s="3"/>
      <c r="E356" s="3"/>
      <c r="F356" s="82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">
      <c r="A357" s="18"/>
      <c r="B357" s="7"/>
      <c r="C357" s="3"/>
      <c r="D357" s="3"/>
      <c r="E357" s="3"/>
      <c r="F357" s="82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">
      <c r="A358" s="18"/>
      <c r="B358" s="7"/>
      <c r="C358" s="3"/>
      <c r="D358" s="3"/>
      <c r="E358" s="3"/>
      <c r="F358" s="82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">
      <c r="A359" s="18"/>
      <c r="B359" s="7"/>
      <c r="C359" s="3"/>
      <c r="D359" s="3"/>
      <c r="E359" s="3"/>
      <c r="F359" s="82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">
      <c r="A360" s="18"/>
      <c r="B360" s="7"/>
      <c r="C360" s="3"/>
      <c r="D360" s="3"/>
      <c r="E360" s="3"/>
      <c r="F360" s="82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">
      <c r="A361" s="18"/>
      <c r="B361" s="7"/>
      <c r="C361" s="3"/>
      <c r="D361" s="3"/>
      <c r="E361" s="3"/>
      <c r="F361" s="82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">
      <c r="A362" s="18"/>
      <c r="B362" s="7"/>
      <c r="C362" s="3"/>
      <c r="D362" s="3"/>
      <c r="E362" s="3"/>
      <c r="F362" s="82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">
      <c r="A363" s="18"/>
      <c r="B363" s="7"/>
      <c r="C363" s="3"/>
      <c r="D363" s="3"/>
      <c r="E363" s="3"/>
      <c r="F363" s="82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">
      <c r="A364" s="18"/>
      <c r="B364" s="7"/>
      <c r="C364" s="3"/>
      <c r="D364" s="3"/>
      <c r="E364" s="3"/>
      <c r="F364" s="82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">
      <c r="A365" s="18"/>
      <c r="B365" s="7"/>
      <c r="C365" s="3"/>
      <c r="D365" s="3"/>
      <c r="E365" s="3"/>
      <c r="F365" s="82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">
      <c r="A366" s="18"/>
      <c r="B366" s="7"/>
      <c r="C366" s="3"/>
      <c r="D366" s="3"/>
      <c r="E366" s="3"/>
      <c r="F366" s="82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">
      <c r="A367" s="18"/>
      <c r="B367" s="7"/>
      <c r="C367" s="3"/>
      <c r="D367" s="3"/>
      <c r="E367" s="3"/>
      <c r="F367" s="82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">
      <c r="A368" s="18"/>
      <c r="B368" s="7"/>
      <c r="C368" s="3"/>
      <c r="D368" s="3"/>
      <c r="E368" s="3"/>
      <c r="F368" s="82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">
      <c r="A369" s="18"/>
      <c r="B369" s="7"/>
      <c r="C369" s="3"/>
      <c r="D369" s="3"/>
      <c r="E369" s="3"/>
      <c r="F369" s="82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">
      <c r="A370" s="18"/>
      <c r="B370" s="7"/>
      <c r="C370" s="3"/>
      <c r="D370" s="3"/>
      <c r="E370" s="3"/>
      <c r="F370" s="82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">
      <c r="A371" s="18"/>
      <c r="B371" s="7"/>
      <c r="C371" s="3"/>
      <c r="D371" s="3"/>
      <c r="E371" s="3"/>
      <c r="F371" s="82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">
      <c r="A372" s="18"/>
      <c r="B372" s="7"/>
      <c r="C372" s="3"/>
      <c r="D372" s="3"/>
      <c r="E372" s="3"/>
      <c r="F372" s="82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">
      <c r="A373" s="18"/>
      <c r="B373" s="7"/>
      <c r="C373" s="3"/>
      <c r="D373" s="3"/>
      <c r="E373" s="3"/>
      <c r="F373" s="82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">
      <c r="A374" s="18"/>
      <c r="B374" s="7"/>
      <c r="C374" s="3"/>
      <c r="D374" s="3"/>
      <c r="E374" s="3"/>
      <c r="F374" s="82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">
      <c r="A375" s="18"/>
      <c r="B375" s="7"/>
      <c r="C375" s="3"/>
      <c r="D375" s="3"/>
      <c r="E375" s="3"/>
      <c r="F375" s="82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">
      <c r="A376" s="18"/>
      <c r="B376" s="7"/>
      <c r="C376" s="3"/>
      <c r="D376" s="3"/>
      <c r="E376" s="3"/>
      <c r="F376" s="82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">
      <c r="A377" s="18"/>
      <c r="B377" s="7"/>
      <c r="C377" s="3"/>
      <c r="D377" s="3"/>
      <c r="E377" s="3"/>
      <c r="F377" s="82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">
      <c r="A378" s="18"/>
      <c r="B378" s="7"/>
      <c r="C378" s="3"/>
      <c r="D378" s="3"/>
      <c r="E378" s="3"/>
      <c r="F378" s="82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">
      <c r="A379" s="18"/>
      <c r="B379" s="7"/>
      <c r="C379" s="3"/>
      <c r="D379" s="3"/>
      <c r="E379" s="3"/>
      <c r="F379" s="82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">
      <c r="A380" s="18"/>
      <c r="B380" s="7"/>
      <c r="C380" s="3"/>
      <c r="D380" s="3"/>
      <c r="E380" s="3"/>
      <c r="F380" s="82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">
      <c r="A381" s="18"/>
      <c r="B381" s="7"/>
      <c r="C381" s="3"/>
      <c r="D381" s="3"/>
      <c r="E381" s="3"/>
      <c r="F381" s="82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18"/>
      <c r="B382" s="7"/>
      <c r="C382" s="3"/>
      <c r="D382" s="3"/>
      <c r="E382" s="3"/>
      <c r="F382" s="82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18"/>
      <c r="B383" s="7"/>
      <c r="C383" s="3"/>
      <c r="D383" s="3"/>
      <c r="E383" s="3"/>
      <c r="F383" s="82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">
      <c r="A384" s="18"/>
      <c r="B384" s="7"/>
      <c r="C384" s="3"/>
      <c r="D384" s="3"/>
      <c r="E384" s="3"/>
      <c r="F384" s="82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">
      <c r="A385" s="18"/>
      <c r="B385" s="7"/>
      <c r="C385" s="3"/>
      <c r="D385" s="3"/>
      <c r="E385" s="3"/>
      <c r="F385" s="82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18"/>
      <c r="B386" s="7"/>
      <c r="C386" s="3"/>
      <c r="D386" s="3"/>
      <c r="E386" s="3"/>
      <c r="F386" s="82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18"/>
      <c r="B387" s="7"/>
      <c r="C387" s="3"/>
      <c r="D387" s="3"/>
      <c r="E387" s="3"/>
      <c r="F387" s="82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18"/>
      <c r="B388" s="7"/>
      <c r="C388" s="3"/>
      <c r="D388" s="3"/>
      <c r="E388" s="3"/>
      <c r="F388" s="82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18"/>
      <c r="B389" s="7"/>
      <c r="C389" s="3"/>
      <c r="D389" s="3"/>
      <c r="E389" s="3"/>
      <c r="F389" s="82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">
      <c r="A390" s="18"/>
      <c r="B390" s="7"/>
      <c r="C390" s="3"/>
      <c r="D390" s="3"/>
      <c r="E390" s="3"/>
      <c r="F390" s="82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">
      <c r="A391" s="18"/>
      <c r="B391" s="7"/>
      <c r="C391" s="3"/>
      <c r="D391" s="3"/>
      <c r="E391" s="3"/>
      <c r="F391" s="82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">
      <c r="A392" s="18"/>
      <c r="B392" s="7"/>
      <c r="C392" s="3"/>
      <c r="D392" s="3"/>
      <c r="E392" s="3"/>
      <c r="F392" s="82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">
      <c r="A393" s="18"/>
      <c r="B393" s="7"/>
      <c r="C393" s="3"/>
      <c r="D393" s="3"/>
      <c r="E393" s="3"/>
      <c r="F393" s="82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">
      <c r="A394" s="18"/>
      <c r="B394" s="7"/>
      <c r="C394" s="3"/>
      <c r="D394" s="3"/>
      <c r="E394" s="3"/>
      <c r="F394" s="82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">
      <c r="A395" s="18"/>
      <c r="B395" s="7"/>
      <c r="C395" s="3"/>
      <c r="D395" s="3"/>
      <c r="E395" s="3"/>
      <c r="F395" s="82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18"/>
      <c r="B396" s="7"/>
      <c r="C396" s="3"/>
      <c r="D396" s="3"/>
      <c r="E396" s="3"/>
      <c r="F396" s="82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">
      <c r="A397" s="18"/>
      <c r="M397" s="3"/>
      <c r="N397" s="3"/>
      <c r="O397" s="3"/>
    </row>
    <row r="398" spans="1:15" x14ac:dyDescent="0.2">
      <c r="A398" s="18"/>
      <c r="M398" s="3"/>
      <c r="N398" s="3"/>
      <c r="O398" s="3"/>
    </row>
    <row r="399" spans="1:15" x14ac:dyDescent="0.2">
      <c r="M399" s="3"/>
      <c r="N399" s="3"/>
      <c r="O399" s="3"/>
    </row>
    <row r="400" spans="1:15" x14ac:dyDescent="0.2">
      <c r="M400" s="3"/>
      <c r="N400" s="3"/>
      <c r="O400" s="3"/>
    </row>
    <row r="401" spans="13:15" x14ac:dyDescent="0.2">
      <c r="M401" s="3"/>
      <c r="N401" s="3"/>
      <c r="O401" s="3"/>
    </row>
    <row r="402" spans="13:15" x14ac:dyDescent="0.2">
      <c r="M402" s="3"/>
      <c r="N402" s="3"/>
      <c r="O402" s="3"/>
    </row>
    <row r="403" spans="13:15" x14ac:dyDescent="0.2">
      <c r="M403" s="3"/>
      <c r="N403" s="3"/>
      <c r="O403" s="3"/>
    </row>
    <row r="404" spans="13:15" x14ac:dyDescent="0.2">
      <c r="M404" s="3"/>
      <c r="N404" s="3"/>
      <c r="O404" s="3"/>
    </row>
    <row r="405" spans="13:15" x14ac:dyDescent="0.2">
      <c r="M405" s="3"/>
      <c r="N405" s="3"/>
      <c r="O405" s="3"/>
    </row>
    <row r="406" spans="13:15" x14ac:dyDescent="0.2">
      <c r="M406" s="3"/>
      <c r="N406" s="3"/>
      <c r="O406" s="3"/>
    </row>
    <row r="407" spans="13:15" x14ac:dyDescent="0.2">
      <c r="M407" s="3"/>
      <c r="N407" s="3"/>
      <c r="O407" s="3"/>
    </row>
    <row r="408" spans="13:15" x14ac:dyDescent="0.2">
      <c r="M408" s="3"/>
      <c r="N408" s="3"/>
      <c r="O408" s="3"/>
    </row>
    <row r="409" spans="13:15" x14ac:dyDescent="0.2">
      <c r="M409" s="3"/>
      <c r="N409" s="3"/>
      <c r="O409" s="3"/>
    </row>
    <row r="410" spans="13:15" x14ac:dyDescent="0.2">
      <c r="M410" s="3"/>
      <c r="N410" s="3"/>
      <c r="O410" s="3"/>
    </row>
    <row r="411" spans="13:15" x14ac:dyDescent="0.2">
      <c r="M411" s="3"/>
      <c r="N411" s="3"/>
      <c r="O411" s="3"/>
    </row>
    <row r="412" spans="13:15" x14ac:dyDescent="0.2">
      <c r="N412" s="3"/>
      <c r="O412" s="3"/>
    </row>
    <row r="413" spans="13:15" x14ac:dyDescent="0.2">
      <c r="N413" s="3"/>
      <c r="O413" s="3"/>
    </row>
  </sheetData>
  <mergeCells count="1">
    <mergeCell ref="A2:M2"/>
  </mergeCells>
  <phoneticPr fontId="0" type="noConversion"/>
  <printOptions horizontalCentered="1"/>
  <pageMargins left="0.25" right="0.25" top="0.75" bottom="0.75" header="0.3" footer="0.3"/>
  <pageSetup paperSize="9" scale="65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workbookViewId="0">
      <selection activeCell="H11" sqref="H11"/>
    </sheetView>
  </sheetViews>
  <sheetFormatPr defaultRowHeight="12.75" x14ac:dyDescent="0.2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 x14ac:dyDescent="0.2">
      <c r="A1" s="86"/>
      <c r="B1" s="86"/>
      <c r="C1" s="86"/>
      <c r="D1" s="17"/>
      <c r="E1" s="86"/>
      <c r="F1" s="86"/>
      <c r="G1" s="86"/>
      <c r="H1" s="86"/>
    </row>
    <row r="2" spans="1:8" ht="15" x14ac:dyDescent="0.25">
      <c r="A2" s="190"/>
      <c r="B2" s="190"/>
      <c r="C2" s="190"/>
      <c r="D2" s="190"/>
      <c r="E2" s="190"/>
      <c r="F2" s="190"/>
      <c r="G2" s="190"/>
      <c r="H2" s="190"/>
    </row>
    <row r="3" spans="1:8" ht="76.5" customHeight="1" x14ac:dyDescent="0.2">
      <c r="A3" s="168" t="s">
        <v>108</v>
      </c>
      <c r="B3" s="168"/>
      <c r="C3" s="168"/>
      <c r="D3" s="168"/>
      <c r="E3" s="168"/>
      <c r="F3" s="168"/>
      <c r="G3" s="168"/>
      <c r="H3" s="168"/>
    </row>
    <row r="4" spans="1:8" ht="18" x14ac:dyDescent="0.2">
      <c r="A4" s="168" t="s">
        <v>26</v>
      </c>
      <c r="B4" s="168"/>
      <c r="C4" s="168"/>
      <c r="D4" s="168"/>
      <c r="E4" s="168"/>
      <c r="F4" s="168"/>
      <c r="G4" s="191"/>
      <c r="H4" s="191"/>
    </row>
    <row r="5" spans="1:8" ht="18" x14ac:dyDescent="0.25">
      <c r="A5" s="98"/>
      <c r="B5" s="99"/>
      <c r="C5" s="99"/>
      <c r="D5" s="99"/>
      <c r="E5" s="99"/>
      <c r="F5" s="86"/>
      <c r="G5" s="86"/>
      <c r="H5" s="86"/>
    </row>
    <row r="6" spans="1:8" ht="39" x14ac:dyDescent="0.25">
      <c r="A6" s="100"/>
      <c r="B6" s="101"/>
      <c r="C6" s="101"/>
      <c r="D6" s="102"/>
      <c r="E6" s="103"/>
      <c r="F6" s="104" t="s">
        <v>95</v>
      </c>
      <c r="G6" s="104" t="s">
        <v>96</v>
      </c>
      <c r="H6" s="105" t="s">
        <v>97</v>
      </c>
    </row>
    <row r="7" spans="1:8" ht="15.75" x14ac:dyDescent="0.25">
      <c r="A7" s="192" t="s">
        <v>27</v>
      </c>
      <c r="B7" s="185"/>
      <c r="C7" s="185"/>
      <c r="D7" s="185"/>
      <c r="E7" s="193"/>
      <c r="F7" s="106">
        <v>6654988.8600000003</v>
      </c>
      <c r="G7" s="106">
        <f>+G8+G9</f>
        <v>6654988.8600000003</v>
      </c>
      <c r="H7" s="106">
        <f>+H8+H9</f>
        <v>6654988.8600000003</v>
      </c>
    </row>
    <row r="8" spans="1:8" ht="15.75" x14ac:dyDescent="0.25">
      <c r="A8" s="182" t="s">
        <v>0</v>
      </c>
      <c r="B8" s="183"/>
      <c r="C8" s="183"/>
      <c r="D8" s="183"/>
      <c r="E8" s="194"/>
      <c r="F8" s="107">
        <v>0</v>
      </c>
      <c r="G8" s="87">
        <v>0</v>
      </c>
      <c r="H8" s="107"/>
    </row>
    <row r="9" spans="1:8" ht="17.25" customHeight="1" x14ac:dyDescent="0.25">
      <c r="A9" s="195" t="s">
        <v>91</v>
      </c>
      <c r="B9" s="194"/>
      <c r="C9" s="194"/>
      <c r="D9" s="194"/>
      <c r="E9" s="194"/>
      <c r="F9" s="107">
        <v>6654988.8600000003</v>
      </c>
      <c r="G9" s="87">
        <v>6654988.8600000003</v>
      </c>
      <c r="H9" s="107">
        <v>6654988.8600000003</v>
      </c>
    </row>
    <row r="10" spans="1:8" ht="15.75" x14ac:dyDescent="0.25">
      <c r="A10" s="108" t="s">
        <v>28</v>
      </c>
      <c r="B10" s="109"/>
      <c r="C10" s="109"/>
      <c r="D10" s="109"/>
      <c r="E10" s="109"/>
      <c r="F10" s="106">
        <f>+F11+F12</f>
        <v>6664988.8600000003</v>
      </c>
      <c r="G10" s="106">
        <f>+G11+G12</f>
        <v>6654988.8600000003</v>
      </c>
      <c r="H10" s="106">
        <f>+H11+H12</f>
        <v>6654988.8600000003</v>
      </c>
    </row>
    <row r="11" spans="1:8" ht="15.75" x14ac:dyDescent="0.25">
      <c r="A11" s="186" t="s">
        <v>1</v>
      </c>
      <c r="B11" s="183"/>
      <c r="C11" s="183"/>
      <c r="D11" s="183"/>
      <c r="E11" s="196"/>
      <c r="F11" s="107">
        <v>6401928.8600000003</v>
      </c>
      <c r="G11" s="87">
        <v>6391928.8600000003</v>
      </c>
      <c r="H11" s="110">
        <v>6391928.8600000003</v>
      </c>
    </row>
    <row r="12" spans="1:8" ht="15.75" x14ac:dyDescent="0.25">
      <c r="A12" s="197" t="s">
        <v>52</v>
      </c>
      <c r="B12" s="194"/>
      <c r="C12" s="194"/>
      <c r="D12" s="194"/>
      <c r="E12" s="194"/>
      <c r="F12" s="111">
        <v>263060</v>
      </c>
      <c r="G12" s="87">
        <v>263060</v>
      </c>
      <c r="H12" s="110">
        <v>263060</v>
      </c>
    </row>
    <row r="13" spans="1:8" ht="15.75" x14ac:dyDescent="0.25">
      <c r="A13" s="184" t="s">
        <v>2</v>
      </c>
      <c r="B13" s="185"/>
      <c r="C13" s="185"/>
      <c r="D13" s="185"/>
      <c r="E13" s="185"/>
      <c r="F13" s="112">
        <f>+F7-F10</f>
        <v>-10000</v>
      </c>
      <c r="G13" s="112">
        <f>+G7-G10</f>
        <v>0</v>
      </c>
      <c r="H13" s="112">
        <f>+H7-H10</f>
        <v>0</v>
      </c>
    </row>
    <row r="14" spans="1:8" ht="18" x14ac:dyDescent="0.2">
      <c r="A14" s="168"/>
      <c r="B14" s="180"/>
      <c r="C14" s="180"/>
      <c r="D14" s="180"/>
      <c r="E14" s="180"/>
      <c r="F14" s="181"/>
      <c r="G14" s="181"/>
      <c r="H14" s="181"/>
    </row>
    <row r="15" spans="1:8" ht="39" x14ac:dyDescent="0.25">
      <c r="A15" s="100"/>
      <c r="B15" s="101"/>
      <c r="C15" s="101"/>
      <c r="D15" s="102"/>
      <c r="E15" s="103"/>
      <c r="F15" s="104" t="s">
        <v>95</v>
      </c>
      <c r="G15" s="104" t="s">
        <v>96</v>
      </c>
      <c r="H15" s="105" t="s">
        <v>97</v>
      </c>
    </row>
    <row r="16" spans="1:8" ht="38.25" customHeight="1" x14ac:dyDescent="0.25">
      <c r="A16" s="198" t="s">
        <v>105</v>
      </c>
      <c r="B16" s="199"/>
      <c r="C16" s="199"/>
      <c r="D16" s="199"/>
      <c r="E16" s="200"/>
      <c r="F16" s="113">
        <v>10000</v>
      </c>
      <c r="G16" s="113"/>
      <c r="H16" s="114"/>
    </row>
    <row r="17" spans="1:8" ht="48" customHeight="1" x14ac:dyDescent="0.25">
      <c r="A17" s="187" t="s">
        <v>106</v>
      </c>
      <c r="B17" s="188"/>
      <c r="C17" s="188"/>
      <c r="D17" s="188"/>
      <c r="E17" s="189"/>
      <c r="F17" s="115">
        <v>10000</v>
      </c>
      <c r="G17" s="115"/>
      <c r="H17" s="112"/>
    </row>
    <row r="18" spans="1:8" ht="18" x14ac:dyDescent="0.2">
      <c r="A18" s="179"/>
      <c r="B18" s="180"/>
      <c r="C18" s="180"/>
      <c r="D18" s="180"/>
      <c r="E18" s="180"/>
      <c r="F18" s="181"/>
      <c r="G18" s="181"/>
      <c r="H18" s="181"/>
    </row>
    <row r="19" spans="1:8" ht="39" x14ac:dyDescent="0.25">
      <c r="A19" s="100"/>
      <c r="B19" s="101"/>
      <c r="C19" s="101"/>
      <c r="D19" s="102"/>
      <c r="E19" s="103"/>
      <c r="F19" s="104" t="s">
        <v>95</v>
      </c>
      <c r="G19" s="104" t="s">
        <v>96</v>
      </c>
      <c r="H19" s="105" t="s">
        <v>97</v>
      </c>
    </row>
    <row r="20" spans="1:8" ht="15.75" x14ac:dyDescent="0.25">
      <c r="A20" s="182" t="s">
        <v>3</v>
      </c>
      <c r="B20" s="183"/>
      <c r="C20" s="183"/>
      <c r="D20" s="183"/>
      <c r="E20" s="183"/>
      <c r="F20" s="111"/>
      <c r="G20" s="111"/>
      <c r="H20" s="111"/>
    </row>
    <row r="21" spans="1:8" ht="15.75" x14ac:dyDescent="0.25">
      <c r="A21" s="182" t="s">
        <v>4</v>
      </c>
      <c r="B21" s="183"/>
      <c r="C21" s="183"/>
      <c r="D21" s="183"/>
      <c r="E21" s="183"/>
      <c r="F21" s="111"/>
      <c r="G21" s="111"/>
      <c r="H21" s="111"/>
    </row>
    <row r="22" spans="1:8" ht="15.75" x14ac:dyDescent="0.25">
      <c r="A22" s="184" t="s">
        <v>5</v>
      </c>
      <c r="B22" s="185"/>
      <c r="C22" s="185"/>
      <c r="D22" s="185"/>
      <c r="E22" s="185"/>
      <c r="F22" s="106">
        <f>F20-F21</f>
        <v>0</v>
      </c>
      <c r="G22" s="106">
        <f>G20-G21</f>
        <v>0</v>
      </c>
      <c r="H22" s="106">
        <f>H20-H21</f>
        <v>0</v>
      </c>
    </row>
    <row r="23" spans="1:8" ht="18" x14ac:dyDescent="0.2">
      <c r="A23" s="179"/>
      <c r="B23" s="180"/>
      <c r="C23" s="180"/>
      <c r="D23" s="180"/>
      <c r="E23" s="180"/>
      <c r="F23" s="181"/>
      <c r="G23" s="181"/>
      <c r="H23" s="181"/>
    </row>
    <row r="24" spans="1:8" ht="15.75" x14ac:dyDescent="0.25">
      <c r="A24" s="186" t="s">
        <v>6</v>
      </c>
      <c r="B24" s="183"/>
      <c r="C24" s="183"/>
      <c r="D24" s="183"/>
      <c r="E24" s="183"/>
      <c r="F24" s="111">
        <f>IF((F13+F17+F22)&lt;&gt;0,"NESLAGANJE ZBROJA",(F13+F17+F22))</f>
        <v>0</v>
      </c>
      <c r="G24" s="111">
        <v>0</v>
      </c>
      <c r="H24" s="111">
        <f>IF((H13+H17+H22)&lt;&gt;0,"NESLAGANJE ZBROJA",(H13+H17+H22))</f>
        <v>0</v>
      </c>
    </row>
    <row r="25" spans="1:8" ht="18" x14ac:dyDescent="0.25">
      <c r="A25" s="116"/>
      <c r="B25" s="99"/>
      <c r="C25" s="99"/>
      <c r="D25" s="99"/>
      <c r="E25" s="99"/>
      <c r="F25" s="15"/>
      <c r="G25" s="15"/>
      <c r="H25" s="15"/>
    </row>
    <row r="26" spans="1:8" ht="55.5" customHeight="1" x14ac:dyDescent="0.25">
      <c r="A26" s="177" t="s">
        <v>107</v>
      </c>
      <c r="B26" s="178"/>
      <c r="C26" s="178"/>
      <c r="D26" s="178"/>
      <c r="E26" s="178"/>
      <c r="F26" s="178"/>
      <c r="G26" s="178"/>
      <c r="H26" s="17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2020-11-04T12:44:39Z</cp:lastPrinted>
  <dcterms:created xsi:type="dcterms:W3CDTF">2013-09-11T11:00:21Z</dcterms:created>
  <dcterms:modified xsi:type="dcterms:W3CDTF">2020-12-30T09:35:20Z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